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2"/>
  </bookViews>
  <sheets>
    <sheet name="2024" sheetId="1" r:id="rId1"/>
    <sheet name="Почетак у 202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2" l="1"/>
  <c r="N15" i="2"/>
  <c r="M15" i="2"/>
  <c r="L15" i="2"/>
  <c r="D15" i="2"/>
  <c r="P14" i="2"/>
  <c r="K14" i="2"/>
  <c r="P13" i="2"/>
  <c r="K13" i="2"/>
  <c r="P12" i="2"/>
  <c r="K12" i="2"/>
  <c r="P11" i="2"/>
  <c r="K11" i="2"/>
  <c r="P10" i="2"/>
  <c r="K10" i="2"/>
  <c r="P9" i="2"/>
  <c r="K9" i="2"/>
  <c r="P8" i="2"/>
  <c r="K8" i="2"/>
  <c r="P7" i="2"/>
  <c r="K7" i="2"/>
  <c r="P6" i="2"/>
  <c r="K6" i="2"/>
  <c r="P5" i="2"/>
  <c r="K5" i="2"/>
  <c r="P4" i="2"/>
  <c r="K4" i="2"/>
  <c r="P3" i="2"/>
  <c r="K3" i="2"/>
  <c r="P2" i="2"/>
  <c r="K2" i="2"/>
  <c r="P15" i="2" l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40" i="1"/>
  <c r="P39" i="1"/>
  <c r="P38" i="1"/>
  <c r="P37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31" i="1"/>
  <c r="P11" i="1" l="1"/>
  <c r="P84" i="1" s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2" i="1"/>
  <c r="P33" i="1"/>
  <c r="P34" i="1"/>
  <c r="P35" i="1"/>
  <c r="P36" i="1"/>
  <c r="P10" i="1"/>
  <c r="P4" i="1"/>
  <c r="P5" i="1"/>
  <c r="P6" i="1"/>
  <c r="P7" i="1"/>
  <c r="P8" i="1"/>
  <c r="P9" i="1"/>
  <c r="P3" i="1"/>
  <c r="O82" i="1" l="1"/>
  <c r="N82" i="1"/>
  <c r="M82" i="1"/>
  <c r="L82" i="1"/>
  <c r="D82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<sst xmlns="http://schemas.openxmlformats.org/spreadsheetml/2006/main" count="306" uniqueCount="142">
  <si>
    <t>Подносилац захтева</t>
  </si>
  <si>
    <t>Путни правац</t>
  </si>
  <si>
    <t>Фаза градње</t>
  </si>
  <si>
    <t>Дужина</t>
  </si>
  <si>
    <t>Хитност</t>
  </si>
  <si>
    <t>Припадност мрежи путева</t>
  </si>
  <si>
    <t>Површина шума дуж трасе пута</t>
  </si>
  <si>
    <t>Наставак радова</t>
  </si>
  <si>
    <t>Успешност у реализацији ранијих пројеката</t>
  </si>
  <si>
    <t>УВШ</t>
  </si>
  <si>
    <t>Укупно бодова</t>
  </si>
  <si>
    <t>Укупна средства</t>
  </si>
  <si>
    <t>Из буџета</t>
  </si>
  <si>
    <t>Износ</t>
  </si>
  <si>
    <t>УВШ "Тилва" Нересница</t>
  </si>
  <si>
    <t>Буковска река - Змеур</t>
  </si>
  <si>
    <t>Реконструкција</t>
  </si>
  <si>
    <t>УПШ "Подриње" Бајина Башта</t>
  </si>
  <si>
    <t>Мала река - Саставци</t>
  </si>
  <si>
    <t>Санација</t>
  </si>
  <si>
    <t>УВШ "Добри до" Вуковац</t>
  </si>
  <si>
    <t>Појана Треснита - Мијуцина глава</t>
  </si>
  <si>
    <t>Градња</t>
  </si>
  <si>
    <t>УВШ "Шуме Хомоља" Кучево</t>
  </si>
  <si>
    <t>Митров пут</t>
  </si>
  <si>
    <t>Старо Село деоница II</t>
  </si>
  <si>
    <t>ШГ "Топлица" Куршумлија 2024</t>
  </si>
  <si>
    <t>Свети Јован - Крајковачко језеро</t>
  </si>
  <si>
    <t>УВШ "Шуме Браничева" Кула, Божевац</t>
  </si>
  <si>
    <t>"Мартинов поток - Велики Бубањ"</t>
  </si>
  <si>
    <t>УПШ "Црвена стена" Бајина Башта</t>
  </si>
  <si>
    <t>Гмила Присека-Оплавине</t>
  </si>
  <si>
    <t>Кумовац-Јеловик</t>
  </si>
  <si>
    <t>ШГ "Јужни Кучај" Деспотовац 2024</t>
  </si>
  <si>
    <t>Завој-Жаркова колиба</t>
  </si>
  <si>
    <t>ШГ "Јужни Кучај" Деспотовац 2025</t>
  </si>
  <si>
    <t>Мајурски пут - пут за Трешњевицу</t>
  </si>
  <si>
    <t>Пут за Трешњевицу</t>
  </si>
  <si>
    <t>ШГ "Крагујевац" Крагујевац 2025</t>
  </si>
  <si>
    <t>Зечева воденица - Мекоте</t>
  </si>
  <si>
    <t>ШГ "Пирот" Пирот 2025</t>
  </si>
  <si>
    <t>Топли До - Белеге, I део</t>
  </si>
  <si>
    <t>УПВ "Брезовице" Ваљево</t>
  </si>
  <si>
    <t>Дренајић - Оровица</t>
  </si>
  <si>
    <t>УВШ "Биоценоза" Петровац на Млави</t>
  </si>
  <si>
    <t>"Браничка река-Мелница"</t>
  </si>
  <si>
    <t>Трлиште - Прошје</t>
  </si>
  <si>
    <t>УВШ "Горска вила" Голубац</t>
  </si>
  <si>
    <t xml:space="preserve">Црни врх -   Јабуковац II </t>
  </si>
  <si>
    <t>Црвено Брдо</t>
  </si>
  <si>
    <t>УПШ "Поникве" Ужице</t>
  </si>
  <si>
    <t>Шипљанска река-Јасенов поток, деоница II</t>
  </si>
  <si>
    <t>ШГ "Тимочке шуме" Бољевац 2024</t>
  </si>
  <si>
    <t>Велика брезовица - Гајине млаке</t>
  </si>
  <si>
    <t>ШГ "Ужице" Ужице 2024</t>
  </si>
  <si>
    <t>Шумарска кућа - Милошевац</t>
  </si>
  <si>
    <t>ШГ "Пријепоље" Пријепоље 2024</t>
  </si>
  <si>
    <t xml:space="preserve">Аџина јапија - Јасике - Ивица </t>
  </si>
  <si>
    <t>ШГ "Шумарство" Рашка 2024</t>
  </si>
  <si>
    <t>Пашини шатори - Бабин До - Риже</t>
  </si>
  <si>
    <t>*ШГ "Тимочке шуме" Бољевац 2025</t>
  </si>
  <si>
    <t>Гајине млаке - Падина ларга</t>
  </si>
  <si>
    <t>Градња 1. фаза</t>
  </si>
  <si>
    <t>„Удружење власника шума и домаћина Растишта“</t>
  </si>
  <si>
    <t>Камено брдо - Галине</t>
  </si>
  <si>
    <t>Галине - Галинска река</t>
  </si>
  <si>
    <t>УПШ "Заовине" Заовине, Б.Башта</t>
  </si>
  <si>
    <t>Зађељ-Језера</t>
  </si>
  <si>
    <t>УВШ "Златар" Пријепоље</t>
  </si>
  <si>
    <t>Гомилаши - Аџина јапија</t>
  </si>
  <si>
    <t>ЈП "НП Тара" Бајина Башта</t>
  </si>
  <si>
    <t>"Тисово брдо- 109.одељење"</t>
  </si>
  <si>
    <t>УПШ "Мачва" Богатић</t>
  </si>
  <si>
    <t>Соколац - Соко град (Љубовија)</t>
  </si>
  <si>
    <t>*ШГ "Столови" Краљево 2024</t>
  </si>
  <si>
    <t>Дебели брег - Мекушница</t>
  </si>
  <si>
    <t>Сремушар - Мекушница</t>
  </si>
  <si>
    <t>ШГ "Борања" Лозница 2025</t>
  </si>
  <si>
    <t>Лештак-Шегина барака-Велика река</t>
  </si>
  <si>
    <t>Шумарски факултет Београд</t>
  </si>
  <si>
    <t>Гоч-Гвоздац А</t>
  </si>
  <si>
    <t>Заглавак-Кондер, деоница II</t>
  </si>
  <si>
    <t>Гајине млаке</t>
  </si>
  <si>
    <t>ШГ "Голија" Ивањица 2024</t>
  </si>
  <si>
    <t>Голијска река- Гужваре труба</t>
  </si>
  <si>
    <t>ШГ "Ниш" Ниш 2025</t>
  </si>
  <si>
    <t>Млекара - Мало коњско</t>
  </si>
  <si>
    <t>"Велики Бубањ - Досу"</t>
  </si>
  <si>
    <t>УВШ "Шумске планине" Мајданпек</t>
  </si>
  <si>
    <t>Лесково - Краку лунг</t>
  </si>
  <si>
    <t>Црквене шуме Епархије шумадијске Крагујевац</t>
  </si>
  <si>
    <t>Шумски пут Курјачка коса</t>
  </si>
  <si>
    <t>"Мамара - Долови"</t>
  </si>
  <si>
    <t>Шљивик-Чучало, деоница I</t>
  </si>
  <si>
    <t>УВПШ "Алба" Прибој</t>
  </si>
  <si>
    <t>"Доња Јабука"</t>
  </si>
  <si>
    <t>Ресавица - Саставци</t>
  </si>
  <si>
    <t>Велики поток - Малински поток</t>
  </si>
  <si>
    <t>ШГ "Врање" Врање 2024</t>
  </si>
  <si>
    <t>Кукавички преслап- Курандилова чесма</t>
  </si>
  <si>
    <t>ШГ "Северни Кучај" Кучево 2025</t>
  </si>
  <si>
    <t>Огашу Карпин</t>
  </si>
  <si>
    <t>УПШ "Зарожје" Бајина Башта</t>
  </si>
  <si>
    <t>Леденице - Долине</t>
  </si>
  <si>
    <t>ШГ "Северни Кучај" Кучево 2024</t>
  </si>
  <si>
    <t>Бродица - главни пут</t>
  </si>
  <si>
    <t>ШГ "Борања" Лозница 2024</t>
  </si>
  <si>
    <t>Горњи Добрић - Иверак - Трбосиље</t>
  </si>
  <si>
    <t>Свичевске косе - Козомор</t>
  </si>
  <si>
    <t>Сади - Бараке - Појила</t>
  </si>
  <si>
    <t>Плетаре - Бабајица</t>
  </si>
  <si>
    <t>ШГ "Ниш" Ниш 2024</t>
  </si>
  <si>
    <t>Равна коса - Бованска пољана</t>
  </si>
  <si>
    <t>Бељевска пољана - Крива коса - Коњски поток</t>
  </si>
  <si>
    <t>Грабова река - Крушка</t>
  </si>
  <si>
    <t>ШГ "Голија" Ивањица 2025</t>
  </si>
  <si>
    <t>Дајићко брдо - Влаовац - Перишићи</t>
  </si>
  <si>
    <t>ШГ "Расина" Крушевац 2025</t>
  </si>
  <si>
    <t>Пут Торинац - Врачарски поток</t>
  </si>
  <si>
    <t>Пут Караула - Смречје</t>
  </si>
  <si>
    <t>УПШ "Подриње" Бачевци, Бајина Башта</t>
  </si>
  <si>
    <t>Мост Биљићи - Доњи Јездиновац</t>
  </si>
  <si>
    <t>МОСТ није траси</t>
  </si>
  <si>
    <t>МОСТ</t>
  </si>
  <si>
    <t>МОСТ Огашу Бунар</t>
  </si>
  <si>
    <t>МОСТ Девојачки поток</t>
  </si>
  <si>
    <t>МОСТ Огашу Коркана</t>
  </si>
  <si>
    <t>МОСТ Равна река -Лугарница</t>
  </si>
  <si>
    <t>ШГ "Столови" Краљево 2024</t>
  </si>
  <si>
    <t>МОСТ Мекушница 2</t>
  </si>
  <si>
    <t>МОСТ Мекушница 3</t>
  </si>
  <si>
    <t>ШГ "Пирот" Пирот 2024</t>
  </si>
  <si>
    <t>МОСТ Тополск река</t>
  </si>
  <si>
    <t>УКУПНО:</t>
  </si>
  <si>
    <t>Епархија Врањска</t>
  </si>
  <si>
    <t>Шумски пут Козјак</t>
  </si>
  <si>
    <t>Градња и реконструкција</t>
  </si>
  <si>
    <t>Форнет д.о.о.</t>
  </si>
  <si>
    <t>Клочаница 2</t>
  </si>
  <si>
    <t>Започети у 2024:</t>
  </si>
  <si>
    <t>Износ за уговарање</t>
  </si>
  <si>
    <t>Предлог за уговарање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</si>
</sst>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u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/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0" xfId="0" applyFont="1"/>
    <xf numFmtId="3" fontId="10" fillId="0" borderId="0" xfId="0" applyNumberFormat="1" applyFont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7" fillId="0" borderId="1" xfId="0" applyFont="1" applyBorder="1" applyAlignment="1">
      <alignment wrapText="1"/>
    </xf>
    <xf numFmtId="3" fontId="6" fillId="0" borderId="0" xfId="0" applyNumberFormat="1" applyFont="1"/>
    <xf numFmtId="3" fontId="1" fillId="0" borderId="0" xfId="0" applyNumberFormat="1" applyFont="1" applyBorder="1"/>
    <xf numFmtId="3" fontId="6" fillId="0" borderId="0" xfId="0" applyNumberFormat="1" applyFont="1" applyBorder="1"/>
    <xf numFmtId="3" fontId="1" fillId="0" borderId="1" xfId="0" applyNumberFormat="1" applyFont="1" applyBorder="1"/>
    <xf numFmtId="3" fontId="5" fillId="3" borderId="1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0" fontId="3" fillId="4" borderId="2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3" fontId="12" fillId="0" borderId="0" xfId="0" applyNumberFormat="1" applyFont="1" applyBorder="1" applyAlignment="1">
      <alignment horizontal="center"/>
    </xf>
    <xf numFmtId="3" fontId="13" fillId="3" borderId="1" xfId="0" applyNumberFormat="1" applyFont="1" applyFill="1" applyBorder="1" applyAlignment="1">
      <alignment horizontal="center"/>
    </xf>
    <xf numFmtId="3" fontId="1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abSelected="1" topLeftCell="A31" zoomScaleNormal="100" workbookViewId="0">
      <selection activeCell="M96" sqref="M96"/>
    </sheetView>
  </sheetViews>
  <sheetFormatPr defaultColWidth="8.88671875" defaultRowHeight="12" x14ac:dyDescent="0.25"/>
  <cols>
    <col min="1" max="1" width="21.21875" style="1" customWidth="1"/>
    <col min="2" max="2" width="17" style="2" customWidth="1"/>
    <col min="3" max="3" width="9.33203125" style="1" customWidth="1"/>
    <col min="4" max="4" width="5.5546875" style="3" customWidth="1"/>
    <col min="5" max="5" width="4.44140625" style="4" customWidth="1"/>
    <col min="6" max="6" width="4.6640625" style="4" customWidth="1"/>
    <col min="7" max="7" width="4.33203125" style="4" customWidth="1"/>
    <col min="8" max="8" width="3.33203125" style="4" customWidth="1"/>
    <col min="9" max="9" width="4.6640625" style="4" customWidth="1"/>
    <col min="10" max="10" width="3.6640625" style="4" customWidth="1"/>
    <col min="11" max="11" width="4" style="4" customWidth="1"/>
    <col min="12" max="12" width="10" style="5" customWidth="1"/>
    <col min="13" max="13" width="10.88671875" style="5" customWidth="1"/>
    <col min="14" max="14" width="7.5546875" style="3" customWidth="1"/>
    <col min="15" max="15" width="9" style="5" customWidth="1"/>
    <col min="16" max="16" width="10.5546875" style="38" customWidth="1"/>
    <col min="17" max="17" width="10" style="1" customWidth="1"/>
    <col min="18" max="18" width="10.77734375" style="1" customWidth="1"/>
    <col min="19" max="16384" width="8.88671875" style="1"/>
  </cols>
  <sheetData>
    <row r="1" spans="1:18" x14ac:dyDescent="0.25">
      <c r="N1" s="19"/>
      <c r="O1" s="59"/>
      <c r="P1" s="71"/>
    </row>
    <row r="2" spans="1:18" ht="102" x14ac:dyDescent="0.25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76" t="s">
        <v>10</v>
      </c>
      <c r="L2" s="12" t="s">
        <v>11</v>
      </c>
      <c r="M2" s="13" t="s">
        <v>12</v>
      </c>
      <c r="N2" s="14" t="s">
        <v>3</v>
      </c>
      <c r="O2" s="15" t="s">
        <v>13</v>
      </c>
      <c r="P2" s="73" t="s">
        <v>140</v>
      </c>
    </row>
    <row r="3" spans="1:18" x14ac:dyDescent="0.25">
      <c r="A3" s="16" t="s">
        <v>14</v>
      </c>
      <c r="B3" s="17" t="s">
        <v>15</v>
      </c>
      <c r="C3" s="16" t="s">
        <v>16</v>
      </c>
      <c r="D3" s="18">
        <v>6.39</v>
      </c>
      <c r="E3" s="19">
        <v>1</v>
      </c>
      <c r="F3" s="19">
        <v>5</v>
      </c>
      <c r="G3" s="19">
        <v>5</v>
      </c>
      <c r="H3" s="19">
        <v>3</v>
      </c>
      <c r="I3" s="19">
        <v>0</v>
      </c>
      <c r="J3" s="19">
        <v>5</v>
      </c>
      <c r="K3" s="20">
        <f t="shared" ref="K3:K58" si="0">SUM(E3:J3)</f>
        <v>19</v>
      </c>
      <c r="L3" s="21">
        <v>19809000</v>
      </c>
      <c r="M3" s="21">
        <v>19809000</v>
      </c>
      <c r="N3" s="18">
        <v>6.39</v>
      </c>
      <c r="O3" s="22">
        <v>19809000</v>
      </c>
      <c r="P3" s="74">
        <f>O3*0.9</f>
        <v>17828100</v>
      </c>
    </row>
    <row r="4" spans="1:18" x14ac:dyDescent="0.25">
      <c r="A4" s="16" t="s">
        <v>17</v>
      </c>
      <c r="B4" s="17" t="s">
        <v>18</v>
      </c>
      <c r="C4" s="16" t="s">
        <v>19</v>
      </c>
      <c r="D4" s="18">
        <v>3.09</v>
      </c>
      <c r="E4" s="19">
        <v>5</v>
      </c>
      <c r="F4" s="19">
        <v>3</v>
      </c>
      <c r="G4" s="19">
        <v>5</v>
      </c>
      <c r="H4" s="19">
        <v>3</v>
      </c>
      <c r="I4" s="19">
        <v>0</v>
      </c>
      <c r="J4" s="19">
        <v>0</v>
      </c>
      <c r="K4" s="20">
        <f t="shared" si="0"/>
        <v>16</v>
      </c>
      <c r="L4" s="21">
        <v>5729105.7599999998</v>
      </c>
      <c r="M4" s="21">
        <v>5729105.7599999998</v>
      </c>
      <c r="N4" s="18">
        <v>3.09</v>
      </c>
      <c r="O4" s="21">
        <v>5729105.7599999998</v>
      </c>
      <c r="P4" s="74">
        <f t="shared" ref="P4:P9" si="1">O4*0.9</f>
        <v>5156195.1840000004</v>
      </c>
    </row>
    <row r="5" spans="1:18" ht="24" x14ac:dyDescent="0.25">
      <c r="A5" s="16" t="s">
        <v>20</v>
      </c>
      <c r="B5" s="23" t="s">
        <v>21</v>
      </c>
      <c r="C5" s="16" t="s">
        <v>22</v>
      </c>
      <c r="D5" s="18">
        <v>0.54400000000000004</v>
      </c>
      <c r="E5" s="19">
        <v>3</v>
      </c>
      <c r="F5" s="19">
        <v>5</v>
      </c>
      <c r="G5" s="19">
        <v>5</v>
      </c>
      <c r="H5" s="19">
        <v>3</v>
      </c>
      <c r="I5" s="19">
        <v>0</v>
      </c>
      <c r="J5" s="19">
        <v>0</v>
      </c>
      <c r="K5" s="20">
        <f t="shared" si="0"/>
        <v>16</v>
      </c>
      <c r="L5" s="21">
        <v>2176000</v>
      </c>
      <c r="M5" s="21">
        <v>2176000</v>
      </c>
      <c r="N5" s="18">
        <v>0.54400000000000004</v>
      </c>
      <c r="O5" s="21">
        <v>2176000</v>
      </c>
      <c r="P5" s="74">
        <f t="shared" si="1"/>
        <v>1958400</v>
      </c>
    </row>
    <row r="6" spans="1:18" x14ac:dyDescent="0.25">
      <c r="A6" s="16" t="s">
        <v>23</v>
      </c>
      <c r="B6" s="17" t="s">
        <v>24</v>
      </c>
      <c r="C6" s="16" t="s">
        <v>22</v>
      </c>
      <c r="D6" s="18">
        <v>1.2</v>
      </c>
      <c r="E6" s="19">
        <v>3</v>
      </c>
      <c r="F6" s="19">
        <v>5</v>
      </c>
      <c r="G6" s="19">
        <v>5</v>
      </c>
      <c r="H6" s="19">
        <v>3</v>
      </c>
      <c r="I6" s="19">
        <v>0</v>
      </c>
      <c r="J6" s="19">
        <v>0</v>
      </c>
      <c r="K6" s="20">
        <f t="shared" si="0"/>
        <v>16</v>
      </c>
      <c r="L6" s="21">
        <v>2693328</v>
      </c>
      <c r="M6" s="21">
        <v>2640000</v>
      </c>
      <c r="N6" s="18">
        <v>1.2</v>
      </c>
      <c r="O6" s="21">
        <v>2640000</v>
      </c>
      <c r="P6" s="74">
        <f t="shared" si="1"/>
        <v>2376000</v>
      </c>
    </row>
    <row r="7" spans="1:18" x14ac:dyDescent="0.25">
      <c r="A7" s="16" t="s">
        <v>23</v>
      </c>
      <c r="B7" s="17" t="s">
        <v>24</v>
      </c>
      <c r="C7" s="16" t="s">
        <v>22</v>
      </c>
      <c r="D7" s="18">
        <v>0.4</v>
      </c>
      <c r="E7" s="19">
        <v>3</v>
      </c>
      <c r="F7" s="19">
        <v>5</v>
      </c>
      <c r="G7" s="19">
        <v>5</v>
      </c>
      <c r="H7" s="19">
        <v>3</v>
      </c>
      <c r="I7" s="19">
        <v>0</v>
      </c>
      <c r="J7" s="19">
        <v>0</v>
      </c>
      <c r="K7" s="20">
        <f t="shared" si="0"/>
        <v>16</v>
      </c>
      <c r="L7" s="21">
        <v>1632320</v>
      </c>
      <c r="M7" s="21">
        <v>1600000</v>
      </c>
      <c r="N7" s="18">
        <v>0.4</v>
      </c>
      <c r="O7" s="21">
        <v>1600000</v>
      </c>
      <c r="P7" s="74">
        <f t="shared" si="1"/>
        <v>1440000</v>
      </c>
    </row>
    <row r="8" spans="1:18" x14ac:dyDescent="0.25">
      <c r="A8" s="16" t="s">
        <v>23</v>
      </c>
      <c r="B8" s="17" t="s">
        <v>25</v>
      </c>
      <c r="C8" s="16" t="s">
        <v>22</v>
      </c>
      <c r="D8" s="18">
        <v>2</v>
      </c>
      <c r="E8" s="19">
        <v>3</v>
      </c>
      <c r="F8" s="19">
        <v>5</v>
      </c>
      <c r="G8" s="19">
        <v>5</v>
      </c>
      <c r="H8" s="19">
        <v>3</v>
      </c>
      <c r="I8" s="19">
        <v>0</v>
      </c>
      <c r="J8" s="19">
        <v>0</v>
      </c>
      <c r="K8" s="20">
        <f t="shared" si="0"/>
        <v>16</v>
      </c>
      <c r="L8" s="21">
        <v>8887608.3047400005</v>
      </c>
      <c r="M8" s="21">
        <v>7804000</v>
      </c>
      <c r="N8" s="18">
        <v>2</v>
      </c>
      <c r="O8" s="21">
        <v>7804000</v>
      </c>
      <c r="P8" s="74">
        <f t="shared" si="1"/>
        <v>7023600</v>
      </c>
    </row>
    <row r="9" spans="1:18" ht="24" x14ac:dyDescent="0.25">
      <c r="A9" s="16" t="s">
        <v>26</v>
      </c>
      <c r="B9" s="23" t="s">
        <v>27</v>
      </c>
      <c r="C9" s="16" t="s">
        <v>22</v>
      </c>
      <c r="D9" s="18">
        <v>5.1790000000000003</v>
      </c>
      <c r="E9" s="19">
        <v>3</v>
      </c>
      <c r="F9" s="19">
        <v>5</v>
      </c>
      <c r="G9" s="19">
        <v>5</v>
      </c>
      <c r="H9" s="19">
        <v>3</v>
      </c>
      <c r="I9" s="19">
        <v>0</v>
      </c>
      <c r="J9" s="19">
        <v>0</v>
      </c>
      <c r="K9" s="20">
        <f t="shared" si="0"/>
        <v>16</v>
      </c>
      <c r="L9" s="21">
        <v>25693384</v>
      </c>
      <c r="M9" s="21">
        <v>20716000</v>
      </c>
      <c r="N9" s="18">
        <v>5.1790000000000003</v>
      </c>
      <c r="O9" s="21">
        <v>20716000</v>
      </c>
      <c r="P9" s="74">
        <f t="shared" si="1"/>
        <v>18644400</v>
      </c>
      <c r="Q9" s="38"/>
      <c r="R9" s="38"/>
    </row>
    <row r="10" spans="1:18" ht="24" x14ac:dyDescent="0.25">
      <c r="A10" s="25" t="s">
        <v>28</v>
      </c>
      <c r="B10" s="23" t="s">
        <v>29</v>
      </c>
      <c r="C10" s="16" t="s">
        <v>19</v>
      </c>
      <c r="D10" s="18">
        <v>1.7649999999999999</v>
      </c>
      <c r="E10" s="19">
        <v>5</v>
      </c>
      <c r="F10" s="19">
        <v>5</v>
      </c>
      <c r="G10" s="19">
        <v>5</v>
      </c>
      <c r="H10" s="19">
        <v>0</v>
      </c>
      <c r="I10" s="19">
        <v>0</v>
      </c>
      <c r="J10" s="19">
        <v>0</v>
      </c>
      <c r="K10" s="20">
        <f t="shared" si="0"/>
        <v>15</v>
      </c>
      <c r="L10" s="21">
        <v>6127588.7999999998</v>
      </c>
      <c r="M10" s="21">
        <v>6127588.7999999998</v>
      </c>
      <c r="N10" s="18">
        <v>1.7649999999999999</v>
      </c>
      <c r="O10" s="21">
        <v>6127588.7999999998</v>
      </c>
      <c r="P10" s="74">
        <f>O10*0.7</f>
        <v>4289312.1599999992</v>
      </c>
    </row>
    <row r="11" spans="1:18" ht="18.600000000000001" customHeight="1" x14ac:dyDescent="0.25">
      <c r="A11" s="25" t="s">
        <v>30</v>
      </c>
      <c r="B11" s="17" t="s">
        <v>31</v>
      </c>
      <c r="C11" s="16" t="s">
        <v>19</v>
      </c>
      <c r="D11" s="18">
        <v>0.217</v>
      </c>
      <c r="E11" s="19">
        <v>5</v>
      </c>
      <c r="F11" s="19">
        <v>5</v>
      </c>
      <c r="G11" s="19">
        <v>5</v>
      </c>
      <c r="H11" s="19">
        <v>0</v>
      </c>
      <c r="I11" s="19">
        <v>0</v>
      </c>
      <c r="J11" s="19">
        <v>0</v>
      </c>
      <c r="K11" s="20">
        <f t="shared" si="0"/>
        <v>15</v>
      </c>
      <c r="L11" s="21">
        <v>250726</v>
      </c>
      <c r="M11" s="21">
        <v>250726</v>
      </c>
      <c r="N11" s="18">
        <v>0.217</v>
      </c>
      <c r="O11" s="21">
        <v>250726</v>
      </c>
      <c r="P11" s="74">
        <f t="shared" ref="P11:P36" si="2">O11*0.7</f>
        <v>175508.19999999998</v>
      </c>
    </row>
    <row r="12" spans="1:18" x14ac:dyDescent="0.25">
      <c r="A12" s="16" t="s">
        <v>30</v>
      </c>
      <c r="B12" s="17" t="s">
        <v>31</v>
      </c>
      <c r="C12" s="16" t="s">
        <v>19</v>
      </c>
      <c r="D12" s="18">
        <v>1.3320000000000001</v>
      </c>
      <c r="E12" s="19">
        <v>5</v>
      </c>
      <c r="F12" s="19">
        <v>5</v>
      </c>
      <c r="G12" s="19">
        <v>5</v>
      </c>
      <c r="H12" s="19">
        <v>0</v>
      </c>
      <c r="I12" s="19">
        <v>0</v>
      </c>
      <c r="J12" s="19">
        <v>0</v>
      </c>
      <c r="K12" s="20">
        <f t="shared" si="0"/>
        <v>15</v>
      </c>
      <c r="L12" s="21">
        <v>1541992</v>
      </c>
      <c r="M12" s="21">
        <v>1541992</v>
      </c>
      <c r="N12" s="18">
        <v>1.3320000000000001</v>
      </c>
      <c r="O12" s="21">
        <v>1541992</v>
      </c>
      <c r="P12" s="74">
        <f t="shared" si="2"/>
        <v>1079394.3999999999</v>
      </c>
    </row>
    <row r="13" spans="1:18" x14ac:dyDescent="0.25">
      <c r="A13" s="16" t="s">
        <v>30</v>
      </c>
      <c r="B13" s="17" t="s">
        <v>31</v>
      </c>
      <c r="C13" s="16" t="s">
        <v>19</v>
      </c>
      <c r="D13" s="18">
        <v>0.501</v>
      </c>
      <c r="E13" s="19">
        <v>5</v>
      </c>
      <c r="F13" s="19">
        <v>5</v>
      </c>
      <c r="G13" s="19">
        <v>5</v>
      </c>
      <c r="H13" s="19">
        <v>0</v>
      </c>
      <c r="I13" s="19">
        <v>0</v>
      </c>
      <c r="J13" s="19">
        <v>0</v>
      </c>
      <c r="K13" s="20">
        <f t="shared" si="0"/>
        <v>15</v>
      </c>
      <c r="L13" s="21">
        <v>580062</v>
      </c>
      <c r="M13" s="21">
        <v>580062</v>
      </c>
      <c r="N13" s="18">
        <v>0.501</v>
      </c>
      <c r="O13" s="21">
        <v>580062</v>
      </c>
      <c r="P13" s="74">
        <f t="shared" si="2"/>
        <v>406043.39999999997</v>
      </c>
    </row>
    <row r="14" spans="1:18" x14ac:dyDescent="0.25">
      <c r="A14" s="16" t="s">
        <v>30</v>
      </c>
      <c r="B14" s="17" t="s">
        <v>32</v>
      </c>
      <c r="C14" s="16" t="s">
        <v>19</v>
      </c>
      <c r="D14" s="18">
        <v>0.55000000000000004</v>
      </c>
      <c r="E14" s="19">
        <v>5</v>
      </c>
      <c r="F14" s="19">
        <v>5</v>
      </c>
      <c r="G14" s="19">
        <v>5</v>
      </c>
      <c r="H14" s="19">
        <v>0</v>
      </c>
      <c r="I14" s="19">
        <v>0</v>
      </c>
      <c r="J14" s="19">
        <v>0</v>
      </c>
      <c r="K14" s="20">
        <f t="shared" si="0"/>
        <v>15</v>
      </c>
      <c r="L14" s="21">
        <v>577401.84700000007</v>
      </c>
      <c r="M14" s="21">
        <v>577401.84700000007</v>
      </c>
      <c r="N14" s="18">
        <v>0.55000000000000004</v>
      </c>
      <c r="O14" s="21">
        <v>577401.84700000007</v>
      </c>
      <c r="P14" s="74">
        <f t="shared" si="2"/>
        <v>404181.2929</v>
      </c>
    </row>
    <row r="15" spans="1:18" x14ac:dyDescent="0.25">
      <c r="A15" s="16" t="s">
        <v>30</v>
      </c>
      <c r="B15" s="17" t="s">
        <v>32</v>
      </c>
      <c r="C15" s="16" t="s">
        <v>19</v>
      </c>
      <c r="D15" s="18">
        <v>1.171</v>
      </c>
      <c r="E15" s="19">
        <v>5</v>
      </c>
      <c r="F15" s="19">
        <v>5</v>
      </c>
      <c r="G15" s="19">
        <v>5</v>
      </c>
      <c r="H15" s="19">
        <v>0</v>
      </c>
      <c r="I15" s="19">
        <v>0</v>
      </c>
      <c r="J15" s="19">
        <v>0</v>
      </c>
      <c r="K15" s="20">
        <f t="shared" si="0"/>
        <v>15</v>
      </c>
      <c r="L15" s="21">
        <v>1229341.0233400001</v>
      </c>
      <c r="M15" s="21">
        <v>1229341.0233400001</v>
      </c>
      <c r="N15" s="18">
        <v>1.171</v>
      </c>
      <c r="O15" s="21">
        <v>1229341.0233400001</v>
      </c>
      <c r="P15" s="74">
        <f t="shared" si="2"/>
        <v>860538.71633800003</v>
      </c>
    </row>
    <row r="16" spans="1:18" x14ac:dyDescent="0.25">
      <c r="A16" s="16" t="s">
        <v>33</v>
      </c>
      <c r="B16" s="23" t="s">
        <v>34</v>
      </c>
      <c r="C16" s="16" t="s">
        <v>19</v>
      </c>
      <c r="D16" s="18">
        <v>3.1</v>
      </c>
      <c r="E16" s="19">
        <v>5</v>
      </c>
      <c r="F16" s="19">
        <v>5</v>
      </c>
      <c r="G16" s="19">
        <v>5</v>
      </c>
      <c r="H16" s="19">
        <v>0</v>
      </c>
      <c r="I16" s="19">
        <v>0</v>
      </c>
      <c r="J16" s="19">
        <v>0</v>
      </c>
      <c r="K16" s="20">
        <f t="shared" si="0"/>
        <v>15</v>
      </c>
      <c r="L16" s="21">
        <v>12845022.699999999</v>
      </c>
      <c r="M16" s="21">
        <v>12400000</v>
      </c>
      <c r="N16" s="18">
        <v>3.1</v>
      </c>
      <c r="O16" s="21">
        <v>12400000</v>
      </c>
      <c r="P16" s="74">
        <f t="shared" si="2"/>
        <v>8680000</v>
      </c>
    </row>
    <row r="17" spans="1:16" x14ac:dyDescent="0.25">
      <c r="A17" s="16" t="s">
        <v>42</v>
      </c>
      <c r="B17" s="17" t="s">
        <v>43</v>
      </c>
      <c r="C17" s="16" t="s">
        <v>16</v>
      </c>
      <c r="D17" s="18">
        <v>6.3890000000000002</v>
      </c>
      <c r="E17" s="19">
        <v>1</v>
      </c>
      <c r="F17" s="19">
        <v>5</v>
      </c>
      <c r="G17" s="19">
        <v>5</v>
      </c>
      <c r="H17" s="19">
        <v>3</v>
      </c>
      <c r="I17" s="19">
        <v>0</v>
      </c>
      <c r="J17" s="19">
        <v>0</v>
      </c>
      <c r="K17" s="20">
        <f t="shared" si="0"/>
        <v>14</v>
      </c>
      <c r="L17" s="21">
        <v>23549432</v>
      </c>
      <c r="M17" s="21">
        <v>19805900</v>
      </c>
      <c r="N17" s="18">
        <v>6.3890000000000002</v>
      </c>
      <c r="O17" s="21">
        <v>19805900</v>
      </c>
      <c r="P17" s="74">
        <f t="shared" si="2"/>
        <v>13864130</v>
      </c>
    </row>
    <row r="18" spans="1:16" ht="24" x14ac:dyDescent="0.25">
      <c r="A18" s="25" t="s">
        <v>44</v>
      </c>
      <c r="B18" s="17" t="s">
        <v>45</v>
      </c>
      <c r="C18" s="16" t="s">
        <v>16</v>
      </c>
      <c r="D18" s="18">
        <v>2.9009999999999998</v>
      </c>
      <c r="E18" s="19">
        <v>1</v>
      </c>
      <c r="F18" s="19">
        <v>5</v>
      </c>
      <c r="G18" s="19">
        <v>5</v>
      </c>
      <c r="H18" s="19">
        <v>3</v>
      </c>
      <c r="I18" s="19">
        <v>0</v>
      </c>
      <c r="J18" s="19">
        <v>0</v>
      </c>
      <c r="K18" s="20">
        <f t="shared" si="0"/>
        <v>14</v>
      </c>
      <c r="L18" s="21">
        <v>11104768.49</v>
      </c>
      <c r="M18" s="21">
        <v>8993100</v>
      </c>
      <c r="N18" s="18">
        <v>2.9009999999999998</v>
      </c>
      <c r="O18" s="21">
        <v>8993100</v>
      </c>
      <c r="P18" s="74">
        <f t="shared" si="2"/>
        <v>6295170</v>
      </c>
    </row>
    <row r="19" spans="1:16" x14ac:dyDescent="0.25">
      <c r="A19" s="16" t="s">
        <v>20</v>
      </c>
      <c r="B19" s="17" t="s">
        <v>46</v>
      </c>
      <c r="C19" s="16" t="s">
        <v>16</v>
      </c>
      <c r="D19" s="18">
        <v>5.0430000000000001</v>
      </c>
      <c r="E19" s="19">
        <v>1</v>
      </c>
      <c r="F19" s="19">
        <v>5</v>
      </c>
      <c r="G19" s="19">
        <v>5</v>
      </c>
      <c r="H19" s="19">
        <v>3</v>
      </c>
      <c r="I19" s="19">
        <v>0</v>
      </c>
      <c r="J19" s="19">
        <v>0</v>
      </c>
      <c r="K19" s="20">
        <f t="shared" si="0"/>
        <v>14</v>
      </c>
      <c r="L19" s="21">
        <v>15633300</v>
      </c>
      <c r="M19" s="21">
        <v>15633300</v>
      </c>
      <c r="N19" s="18">
        <v>5.0430000000000001</v>
      </c>
      <c r="O19" s="21">
        <v>15633300</v>
      </c>
      <c r="P19" s="74">
        <f t="shared" si="2"/>
        <v>10943310</v>
      </c>
    </row>
    <row r="20" spans="1:16" ht="24" x14ac:dyDescent="0.25">
      <c r="A20" s="16" t="s">
        <v>20</v>
      </c>
      <c r="B20" s="23" t="s">
        <v>21</v>
      </c>
      <c r="C20" s="16" t="s">
        <v>16</v>
      </c>
      <c r="D20" s="18">
        <v>3.964</v>
      </c>
      <c r="E20" s="19">
        <v>1</v>
      </c>
      <c r="F20" s="19">
        <v>5</v>
      </c>
      <c r="G20" s="19">
        <v>5</v>
      </c>
      <c r="H20" s="19">
        <v>3</v>
      </c>
      <c r="I20" s="19">
        <v>0</v>
      </c>
      <c r="J20" s="19">
        <v>0</v>
      </c>
      <c r="K20" s="20">
        <f t="shared" si="0"/>
        <v>14</v>
      </c>
      <c r="L20" s="21">
        <v>12288400</v>
      </c>
      <c r="M20" s="21">
        <v>12288400</v>
      </c>
      <c r="N20" s="18">
        <v>3.964</v>
      </c>
      <c r="O20" s="21">
        <v>12288400</v>
      </c>
      <c r="P20" s="74">
        <f t="shared" si="2"/>
        <v>8601880</v>
      </c>
    </row>
    <row r="21" spans="1:16" x14ac:dyDescent="0.25">
      <c r="A21" s="16" t="s">
        <v>47</v>
      </c>
      <c r="B21" s="17" t="s">
        <v>48</v>
      </c>
      <c r="C21" s="16" t="s">
        <v>16</v>
      </c>
      <c r="D21" s="18">
        <v>4.665</v>
      </c>
      <c r="E21" s="19">
        <v>1</v>
      </c>
      <c r="F21" s="19">
        <v>5</v>
      </c>
      <c r="G21" s="19">
        <v>5</v>
      </c>
      <c r="H21" s="19">
        <v>3</v>
      </c>
      <c r="I21" s="19">
        <v>0</v>
      </c>
      <c r="J21" s="19">
        <v>0</v>
      </c>
      <c r="K21" s="20">
        <f t="shared" si="0"/>
        <v>14</v>
      </c>
      <c r="L21" s="21">
        <v>15381473.6</v>
      </c>
      <c r="M21" s="21">
        <v>14461500</v>
      </c>
      <c r="N21" s="18">
        <v>4.665</v>
      </c>
      <c r="O21" s="21">
        <v>14461500</v>
      </c>
      <c r="P21" s="74">
        <f t="shared" si="2"/>
        <v>10123050</v>
      </c>
    </row>
    <row r="22" spans="1:16" x14ac:dyDescent="0.25">
      <c r="A22" s="16" t="s">
        <v>23</v>
      </c>
      <c r="B22" s="17" t="s">
        <v>25</v>
      </c>
      <c r="C22" s="16" t="s">
        <v>16</v>
      </c>
      <c r="D22" s="18">
        <v>1.056</v>
      </c>
      <c r="E22" s="19">
        <v>1</v>
      </c>
      <c r="F22" s="19">
        <v>5</v>
      </c>
      <c r="G22" s="19">
        <v>5</v>
      </c>
      <c r="H22" s="19">
        <v>3</v>
      </c>
      <c r="I22" s="19">
        <v>0</v>
      </c>
      <c r="J22" s="19">
        <v>0</v>
      </c>
      <c r="K22" s="20">
        <f t="shared" si="0"/>
        <v>14</v>
      </c>
      <c r="L22" s="21">
        <v>4809467.0552599989</v>
      </c>
      <c r="M22" s="21">
        <v>3273600</v>
      </c>
      <c r="N22" s="18">
        <v>1.056</v>
      </c>
      <c r="O22" s="21">
        <v>3273600</v>
      </c>
      <c r="P22" s="74">
        <f t="shared" si="2"/>
        <v>2291520</v>
      </c>
    </row>
    <row r="23" spans="1:16" x14ac:dyDescent="0.25">
      <c r="A23" s="16" t="s">
        <v>23</v>
      </c>
      <c r="B23" s="17" t="s">
        <v>49</v>
      </c>
      <c r="C23" s="16" t="s">
        <v>16</v>
      </c>
      <c r="D23" s="18">
        <v>1.5960000000000001</v>
      </c>
      <c r="E23" s="19">
        <v>1</v>
      </c>
      <c r="F23" s="19">
        <v>5</v>
      </c>
      <c r="G23" s="19">
        <v>5</v>
      </c>
      <c r="H23" s="19">
        <v>3</v>
      </c>
      <c r="I23" s="19">
        <v>0</v>
      </c>
      <c r="J23" s="19">
        <v>0</v>
      </c>
      <c r="K23" s="20">
        <f t="shared" si="0"/>
        <v>14</v>
      </c>
      <c r="L23" s="21">
        <v>6355051.8300000001</v>
      </c>
      <c r="M23" s="21">
        <v>4947600</v>
      </c>
      <c r="N23" s="18">
        <v>1.5960000000000001</v>
      </c>
      <c r="O23" s="21">
        <v>4947600</v>
      </c>
      <c r="P23" s="74">
        <f t="shared" si="2"/>
        <v>3463320</v>
      </c>
    </row>
    <row r="24" spans="1:16" ht="36" x14ac:dyDescent="0.25">
      <c r="A24" s="16" t="s">
        <v>50</v>
      </c>
      <c r="B24" s="23" t="s">
        <v>51</v>
      </c>
      <c r="C24" s="16" t="s">
        <v>22</v>
      </c>
      <c r="D24" s="18">
        <v>1.125</v>
      </c>
      <c r="E24" s="19">
        <v>3</v>
      </c>
      <c r="F24" s="19">
        <v>3</v>
      </c>
      <c r="G24" s="19">
        <v>5</v>
      </c>
      <c r="H24" s="19">
        <v>3</v>
      </c>
      <c r="I24" s="19">
        <v>0</v>
      </c>
      <c r="J24" s="19">
        <v>0</v>
      </c>
      <c r="K24" s="20">
        <f t="shared" si="0"/>
        <v>14</v>
      </c>
      <c r="L24" s="21">
        <v>5715458</v>
      </c>
      <c r="M24" s="21">
        <v>4500000</v>
      </c>
      <c r="N24" s="18">
        <v>1.125</v>
      </c>
      <c r="O24" s="21">
        <v>4500000</v>
      </c>
      <c r="P24" s="74">
        <f t="shared" si="2"/>
        <v>3150000</v>
      </c>
    </row>
    <row r="25" spans="1:16" ht="24" x14ac:dyDescent="0.25">
      <c r="A25" s="16" t="s">
        <v>52</v>
      </c>
      <c r="B25" s="23" t="s">
        <v>53</v>
      </c>
      <c r="C25" s="16" t="s">
        <v>16</v>
      </c>
      <c r="D25" s="18">
        <v>0.88</v>
      </c>
      <c r="E25" s="19">
        <v>1</v>
      </c>
      <c r="F25" s="19">
        <v>5</v>
      </c>
      <c r="G25" s="19">
        <v>5</v>
      </c>
      <c r="H25" s="19">
        <v>3</v>
      </c>
      <c r="I25" s="19">
        <v>0</v>
      </c>
      <c r="J25" s="19">
        <v>0</v>
      </c>
      <c r="K25" s="20">
        <f t="shared" si="0"/>
        <v>14</v>
      </c>
      <c r="L25" s="21">
        <v>2736240</v>
      </c>
      <c r="M25" s="21">
        <v>2728000</v>
      </c>
      <c r="N25" s="18">
        <v>0.88</v>
      </c>
      <c r="O25" s="21">
        <v>2728000</v>
      </c>
      <c r="P25" s="74">
        <f t="shared" si="2"/>
        <v>1909599.9999999998</v>
      </c>
    </row>
    <row r="26" spans="1:16" ht="24" x14ac:dyDescent="0.25">
      <c r="A26" s="16" t="s">
        <v>54</v>
      </c>
      <c r="B26" s="23" t="s">
        <v>55</v>
      </c>
      <c r="C26" s="16" t="s">
        <v>16</v>
      </c>
      <c r="D26" s="18">
        <v>3.0910000000000002</v>
      </c>
      <c r="E26" s="19">
        <v>1</v>
      </c>
      <c r="F26" s="19">
        <v>5</v>
      </c>
      <c r="G26" s="19">
        <v>5</v>
      </c>
      <c r="H26" s="19">
        <v>3</v>
      </c>
      <c r="I26" s="19">
        <v>0</v>
      </c>
      <c r="J26" s="19">
        <v>0</v>
      </c>
      <c r="K26" s="20">
        <f t="shared" si="0"/>
        <v>14</v>
      </c>
      <c r="L26" s="21">
        <v>10706645</v>
      </c>
      <c r="M26" s="21">
        <v>9582100</v>
      </c>
      <c r="N26" s="18">
        <v>3.0910000000000002</v>
      </c>
      <c r="O26" s="21">
        <v>9582100</v>
      </c>
      <c r="P26" s="74">
        <f t="shared" si="2"/>
        <v>6707470</v>
      </c>
    </row>
    <row r="27" spans="1:16" ht="24" x14ac:dyDescent="0.25">
      <c r="A27" s="16" t="s">
        <v>56</v>
      </c>
      <c r="B27" s="23" t="s">
        <v>57</v>
      </c>
      <c r="C27" s="16" t="s">
        <v>22</v>
      </c>
      <c r="D27" s="18">
        <v>1.4710000000000001</v>
      </c>
      <c r="E27" s="19">
        <v>3</v>
      </c>
      <c r="F27" s="19">
        <v>3</v>
      </c>
      <c r="G27" s="19">
        <v>5</v>
      </c>
      <c r="H27" s="19">
        <v>3</v>
      </c>
      <c r="I27" s="19">
        <v>0</v>
      </c>
      <c r="J27" s="19">
        <v>0</v>
      </c>
      <c r="K27" s="20">
        <f t="shared" si="0"/>
        <v>14</v>
      </c>
      <c r="L27" s="21">
        <v>6948777</v>
      </c>
      <c r="M27" s="21">
        <v>5884000</v>
      </c>
      <c r="N27" s="18">
        <v>1.4710000000000001</v>
      </c>
      <c r="O27" s="21">
        <v>5884000</v>
      </c>
      <c r="P27" s="74">
        <f t="shared" si="2"/>
        <v>4118799.9999999995</v>
      </c>
    </row>
    <row r="28" spans="1:16" ht="24" x14ac:dyDescent="0.25">
      <c r="A28" s="16" t="s">
        <v>58</v>
      </c>
      <c r="B28" s="23" t="s">
        <v>59</v>
      </c>
      <c r="C28" s="16" t="s">
        <v>22</v>
      </c>
      <c r="D28" s="18">
        <v>3.7839999999999998</v>
      </c>
      <c r="E28" s="19">
        <v>3</v>
      </c>
      <c r="F28" s="19">
        <v>3</v>
      </c>
      <c r="G28" s="19">
        <v>5</v>
      </c>
      <c r="H28" s="19">
        <v>3</v>
      </c>
      <c r="I28" s="19">
        <v>0</v>
      </c>
      <c r="J28" s="19">
        <v>0</v>
      </c>
      <c r="K28" s="20">
        <f t="shared" si="0"/>
        <v>14</v>
      </c>
      <c r="L28" s="21">
        <v>17982000</v>
      </c>
      <c r="M28" s="21">
        <v>15136000</v>
      </c>
      <c r="N28" s="18">
        <v>3.7839999999999998</v>
      </c>
      <c r="O28" s="21">
        <v>15136000</v>
      </c>
      <c r="P28" s="74">
        <f t="shared" si="2"/>
        <v>10595200</v>
      </c>
    </row>
    <row r="29" spans="1:16" ht="24" x14ac:dyDescent="0.25">
      <c r="A29" s="25" t="s">
        <v>63</v>
      </c>
      <c r="B29" s="17" t="s">
        <v>64</v>
      </c>
      <c r="C29" s="16" t="s">
        <v>19</v>
      </c>
      <c r="D29" s="18">
        <v>2.52</v>
      </c>
      <c r="E29" s="19">
        <v>5</v>
      </c>
      <c r="F29" s="19">
        <v>3</v>
      </c>
      <c r="G29" s="19">
        <v>5</v>
      </c>
      <c r="H29" s="19">
        <v>0</v>
      </c>
      <c r="I29" s="19">
        <v>0</v>
      </c>
      <c r="J29" s="19">
        <v>0</v>
      </c>
      <c r="K29" s="20">
        <f t="shared" si="0"/>
        <v>13</v>
      </c>
      <c r="L29" s="21">
        <v>1759258.26</v>
      </c>
      <c r="M29" s="21">
        <v>1759258.26</v>
      </c>
      <c r="N29" s="18">
        <v>2.52</v>
      </c>
      <c r="O29" s="21">
        <v>1759258.26</v>
      </c>
      <c r="P29" s="74">
        <f t="shared" si="2"/>
        <v>1231480.7819999999</v>
      </c>
    </row>
    <row r="30" spans="1:16" ht="24" x14ac:dyDescent="0.25">
      <c r="A30" s="25" t="s">
        <v>63</v>
      </c>
      <c r="B30" s="17" t="s">
        <v>65</v>
      </c>
      <c r="C30" s="16" t="s">
        <v>19</v>
      </c>
      <c r="D30" s="18">
        <v>1.73</v>
      </c>
      <c r="E30" s="19">
        <v>5</v>
      </c>
      <c r="F30" s="19">
        <v>3</v>
      </c>
      <c r="G30" s="19">
        <v>5</v>
      </c>
      <c r="H30" s="19">
        <v>0</v>
      </c>
      <c r="I30" s="19">
        <v>0</v>
      </c>
      <c r="J30" s="19">
        <v>0</v>
      </c>
      <c r="K30" s="20">
        <f t="shared" si="0"/>
        <v>13</v>
      </c>
      <c r="L30" s="21">
        <v>987909.12</v>
      </c>
      <c r="M30" s="21">
        <v>987909.12</v>
      </c>
      <c r="N30" s="18">
        <v>1.73</v>
      </c>
      <c r="O30" s="21">
        <v>987909.12</v>
      </c>
      <c r="P30" s="74">
        <f t="shared" si="2"/>
        <v>691536.38399999996</v>
      </c>
    </row>
    <row r="31" spans="1:16" x14ac:dyDescent="0.25">
      <c r="A31" s="16" t="s">
        <v>66</v>
      </c>
      <c r="B31" s="17" t="s">
        <v>67</v>
      </c>
      <c r="C31" s="16" t="s">
        <v>22</v>
      </c>
      <c r="D31" s="18">
        <v>2.996</v>
      </c>
      <c r="E31" s="19">
        <v>3</v>
      </c>
      <c r="F31" s="19">
        <v>5</v>
      </c>
      <c r="G31" s="19">
        <v>5</v>
      </c>
      <c r="H31" s="19">
        <v>0</v>
      </c>
      <c r="I31" s="19">
        <v>0</v>
      </c>
      <c r="J31" s="19">
        <v>0</v>
      </c>
      <c r="K31" s="20">
        <f t="shared" si="0"/>
        <v>13</v>
      </c>
      <c r="L31" s="21">
        <v>13806021.4</v>
      </c>
      <c r="M31" s="21">
        <v>11984000</v>
      </c>
      <c r="N31" s="18">
        <v>2.996</v>
      </c>
      <c r="O31" s="21">
        <v>11984000</v>
      </c>
      <c r="P31" s="74">
        <f>O31*0.7</f>
        <v>8388800</v>
      </c>
    </row>
    <row r="32" spans="1:16" x14ac:dyDescent="0.25">
      <c r="A32" s="16" t="s">
        <v>68</v>
      </c>
      <c r="B32" s="17" t="s">
        <v>69</v>
      </c>
      <c r="C32" s="16" t="s">
        <v>22</v>
      </c>
      <c r="D32" s="18">
        <v>1.0960000000000001</v>
      </c>
      <c r="E32" s="19">
        <v>3</v>
      </c>
      <c r="F32" s="19">
        <v>5</v>
      </c>
      <c r="G32" s="19">
        <v>5</v>
      </c>
      <c r="H32" s="19">
        <v>0</v>
      </c>
      <c r="I32" s="19">
        <v>0</v>
      </c>
      <c r="J32" s="19">
        <v>0</v>
      </c>
      <c r="K32" s="20">
        <f t="shared" si="0"/>
        <v>13</v>
      </c>
      <c r="L32" s="21">
        <v>4384000</v>
      </c>
      <c r="M32" s="21">
        <v>4384000</v>
      </c>
      <c r="N32" s="18">
        <v>1.0960000000000001</v>
      </c>
      <c r="O32" s="21">
        <v>4384000</v>
      </c>
      <c r="P32" s="74">
        <f t="shared" si="2"/>
        <v>3068800</v>
      </c>
    </row>
    <row r="33" spans="1:18" x14ac:dyDescent="0.25">
      <c r="A33" s="16" t="s">
        <v>70</v>
      </c>
      <c r="B33" s="17" t="s">
        <v>71</v>
      </c>
      <c r="C33" s="16" t="s">
        <v>22</v>
      </c>
      <c r="D33" s="18">
        <v>0.78600000000000003</v>
      </c>
      <c r="E33" s="19">
        <v>3</v>
      </c>
      <c r="F33" s="19">
        <v>5</v>
      </c>
      <c r="G33" s="19">
        <v>5</v>
      </c>
      <c r="H33" s="19">
        <v>0</v>
      </c>
      <c r="I33" s="19">
        <v>0</v>
      </c>
      <c r="J33" s="19">
        <v>0</v>
      </c>
      <c r="K33" s="20">
        <f t="shared" si="0"/>
        <v>13</v>
      </c>
      <c r="L33" s="21">
        <v>3570235</v>
      </c>
      <c r="M33" s="21">
        <v>3144000</v>
      </c>
      <c r="N33" s="18">
        <v>0.78600000000000003</v>
      </c>
      <c r="O33" s="21">
        <v>3144000</v>
      </c>
      <c r="P33" s="74">
        <f t="shared" si="2"/>
        <v>2200800</v>
      </c>
    </row>
    <row r="34" spans="1:18" ht="24" x14ac:dyDescent="0.25">
      <c r="A34" s="41" t="s">
        <v>72</v>
      </c>
      <c r="B34" s="60" t="s">
        <v>73</v>
      </c>
      <c r="C34" s="41" t="s">
        <v>22</v>
      </c>
      <c r="D34" s="42">
        <v>1.0669999999999999</v>
      </c>
      <c r="E34" s="43">
        <v>3</v>
      </c>
      <c r="F34" s="43">
        <v>5</v>
      </c>
      <c r="G34" s="43">
        <v>5</v>
      </c>
      <c r="H34" s="43">
        <v>3</v>
      </c>
      <c r="I34" s="43">
        <v>-3</v>
      </c>
      <c r="J34" s="43">
        <v>0</v>
      </c>
      <c r="K34" s="44">
        <f t="shared" si="0"/>
        <v>13</v>
      </c>
      <c r="L34" s="45">
        <v>4268000</v>
      </c>
      <c r="M34" s="45">
        <v>4268000</v>
      </c>
      <c r="N34" s="42">
        <v>1.0669999999999999</v>
      </c>
      <c r="O34" s="45">
        <v>4268000</v>
      </c>
      <c r="P34" s="74">
        <f t="shared" si="2"/>
        <v>2987600</v>
      </c>
    </row>
    <row r="35" spans="1:18" ht="24" x14ac:dyDescent="0.25">
      <c r="A35" s="16" t="s">
        <v>74</v>
      </c>
      <c r="B35" s="37" t="s">
        <v>75</v>
      </c>
      <c r="C35" s="16" t="s">
        <v>62</v>
      </c>
      <c r="D35" s="18">
        <v>5.63</v>
      </c>
      <c r="E35" s="19">
        <v>3</v>
      </c>
      <c r="F35" s="19">
        <v>5</v>
      </c>
      <c r="G35" s="19">
        <v>5</v>
      </c>
      <c r="H35" s="19">
        <v>0</v>
      </c>
      <c r="I35" s="19">
        <v>0</v>
      </c>
      <c r="J35" s="19">
        <v>0</v>
      </c>
      <c r="K35" s="20">
        <f t="shared" si="0"/>
        <v>13</v>
      </c>
      <c r="L35" s="21">
        <v>15807835.0111</v>
      </c>
      <c r="M35" s="21">
        <v>10134000</v>
      </c>
      <c r="N35" s="18">
        <v>5.63</v>
      </c>
      <c r="O35" s="21">
        <v>10134000</v>
      </c>
      <c r="P35" s="74">
        <f t="shared" si="2"/>
        <v>7093800</v>
      </c>
    </row>
    <row r="36" spans="1:18" ht="24" x14ac:dyDescent="0.25">
      <c r="A36" s="16" t="s">
        <v>74</v>
      </c>
      <c r="B36" s="23" t="s">
        <v>76</v>
      </c>
      <c r="C36" s="16" t="s">
        <v>62</v>
      </c>
      <c r="D36" s="18">
        <v>2.83</v>
      </c>
      <c r="E36" s="19">
        <v>3</v>
      </c>
      <c r="F36" s="19">
        <v>5</v>
      </c>
      <c r="G36" s="19">
        <v>5</v>
      </c>
      <c r="H36" s="19">
        <v>0</v>
      </c>
      <c r="I36" s="19">
        <v>0</v>
      </c>
      <c r="J36" s="19">
        <v>0</v>
      </c>
      <c r="K36" s="20">
        <f t="shared" si="0"/>
        <v>13</v>
      </c>
      <c r="L36" s="21">
        <v>7880144.9899000004</v>
      </c>
      <c r="M36" s="21">
        <v>5094000</v>
      </c>
      <c r="N36" s="18">
        <v>2.83</v>
      </c>
      <c r="O36" s="21">
        <v>5094000</v>
      </c>
      <c r="P36" s="74">
        <f t="shared" si="2"/>
        <v>3565800</v>
      </c>
      <c r="Q36" s="38"/>
      <c r="R36" s="38"/>
    </row>
    <row r="37" spans="1:18" x14ac:dyDescent="0.25">
      <c r="A37" s="16" t="s">
        <v>79</v>
      </c>
      <c r="B37" s="17" t="s">
        <v>80</v>
      </c>
      <c r="C37" s="16" t="s">
        <v>16</v>
      </c>
      <c r="D37" s="18">
        <v>0.442</v>
      </c>
      <c r="E37" s="19">
        <v>1</v>
      </c>
      <c r="F37" s="19">
        <v>3</v>
      </c>
      <c r="G37" s="19">
        <v>5</v>
      </c>
      <c r="H37" s="19">
        <v>3</v>
      </c>
      <c r="I37" s="19">
        <v>0</v>
      </c>
      <c r="J37" s="19">
        <v>0</v>
      </c>
      <c r="K37" s="20">
        <f t="shared" si="0"/>
        <v>12</v>
      </c>
      <c r="L37" s="21">
        <v>2140180.7999999998</v>
      </c>
      <c r="M37" s="21">
        <v>1370200</v>
      </c>
      <c r="N37" s="18">
        <v>0.442</v>
      </c>
      <c r="O37" s="21">
        <v>1370200</v>
      </c>
      <c r="P37" s="74">
        <f t="shared" ref="P37:P40" si="3">O37*0.6</f>
        <v>822120</v>
      </c>
    </row>
    <row r="38" spans="1:18" x14ac:dyDescent="0.25">
      <c r="A38" s="16" t="s">
        <v>50</v>
      </c>
      <c r="B38" s="17" t="s">
        <v>81</v>
      </c>
      <c r="C38" s="16" t="s">
        <v>16</v>
      </c>
      <c r="D38" s="18">
        <v>1.101</v>
      </c>
      <c r="E38" s="19">
        <v>1</v>
      </c>
      <c r="F38" s="19">
        <v>3</v>
      </c>
      <c r="G38" s="19">
        <v>5</v>
      </c>
      <c r="H38" s="19">
        <v>3</v>
      </c>
      <c r="I38" s="19">
        <v>0</v>
      </c>
      <c r="J38" s="19">
        <v>0</v>
      </c>
      <c r="K38" s="20">
        <f t="shared" si="0"/>
        <v>12</v>
      </c>
      <c r="L38" s="21">
        <v>4323232</v>
      </c>
      <c r="M38" s="21">
        <v>3413100</v>
      </c>
      <c r="N38" s="18">
        <v>1.101</v>
      </c>
      <c r="O38" s="21">
        <v>3413100</v>
      </c>
      <c r="P38" s="74">
        <f t="shared" si="3"/>
        <v>2047860</v>
      </c>
    </row>
    <row r="39" spans="1:18" x14ac:dyDescent="0.25">
      <c r="A39" s="16" t="s">
        <v>52</v>
      </c>
      <c r="B39" s="17" t="s">
        <v>82</v>
      </c>
      <c r="C39" s="16" t="s">
        <v>16</v>
      </c>
      <c r="D39" s="18">
        <v>0.82</v>
      </c>
      <c r="E39" s="19">
        <v>1</v>
      </c>
      <c r="F39" s="19">
        <v>3</v>
      </c>
      <c r="G39" s="19">
        <v>5</v>
      </c>
      <c r="H39" s="19">
        <v>3</v>
      </c>
      <c r="I39" s="19">
        <v>0</v>
      </c>
      <c r="J39" s="19">
        <v>0</v>
      </c>
      <c r="K39" s="20">
        <f t="shared" si="0"/>
        <v>12</v>
      </c>
      <c r="L39" s="21">
        <v>2576319</v>
      </c>
      <c r="M39" s="21">
        <v>2542000</v>
      </c>
      <c r="N39" s="18">
        <v>0.82</v>
      </c>
      <c r="O39" s="21">
        <v>2542000</v>
      </c>
      <c r="P39" s="74">
        <f t="shared" si="3"/>
        <v>1525200</v>
      </c>
    </row>
    <row r="40" spans="1:18" ht="24" x14ac:dyDescent="0.25">
      <c r="A40" s="16" t="s">
        <v>83</v>
      </c>
      <c r="B40" s="23" t="s">
        <v>84</v>
      </c>
      <c r="C40" s="16" t="s">
        <v>16</v>
      </c>
      <c r="D40" s="18">
        <v>4.0179999999999998</v>
      </c>
      <c r="E40" s="19">
        <v>1</v>
      </c>
      <c r="F40" s="19">
        <v>3</v>
      </c>
      <c r="G40" s="19">
        <v>5</v>
      </c>
      <c r="H40" s="19">
        <v>3</v>
      </c>
      <c r="I40" s="19">
        <v>0</v>
      </c>
      <c r="J40" s="19">
        <v>0</v>
      </c>
      <c r="K40" s="20">
        <f t="shared" si="0"/>
        <v>12</v>
      </c>
      <c r="L40" s="21">
        <v>14474200.9</v>
      </c>
      <c r="M40" s="21">
        <v>12455800</v>
      </c>
      <c r="N40" s="18">
        <v>4.0179999999999998</v>
      </c>
      <c r="O40" s="21">
        <v>12455800</v>
      </c>
      <c r="P40" s="74">
        <f t="shared" si="3"/>
        <v>7473480</v>
      </c>
    </row>
    <row r="41" spans="1:18" ht="24" x14ac:dyDescent="0.25">
      <c r="A41" s="25" t="s">
        <v>28</v>
      </c>
      <c r="B41" s="17" t="s">
        <v>87</v>
      </c>
      <c r="C41" s="16" t="s">
        <v>22</v>
      </c>
      <c r="D41" s="18">
        <v>2.1629999999999998</v>
      </c>
      <c r="E41" s="19">
        <v>3</v>
      </c>
      <c r="F41" s="19">
        <v>3</v>
      </c>
      <c r="G41" s="19">
        <v>5</v>
      </c>
      <c r="H41" s="19">
        <v>0</v>
      </c>
      <c r="I41" s="19">
        <v>0</v>
      </c>
      <c r="J41" s="19">
        <v>0</v>
      </c>
      <c r="K41" s="20">
        <f t="shared" si="0"/>
        <v>11</v>
      </c>
      <c r="L41" s="21">
        <v>8652000</v>
      </c>
      <c r="M41" s="21">
        <v>8652000</v>
      </c>
      <c r="N41" s="18">
        <v>2.1629999999999998</v>
      </c>
      <c r="O41" s="21">
        <v>8652000</v>
      </c>
      <c r="P41" s="74">
        <f>O41*0.6</f>
        <v>5191200</v>
      </c>
    </row>
    <row r="42" spans="1:18" ht="24" x14ac:dyDescent="0.25">
      <c r="A42" s="25" t="s">
        <v>88</v>
      </c>
      <c r="B42" s="17" t="s">
        <v>89</v>
      </c>
      <c r="C42" s="16" t="s">
        <v>16</v>
      </c>
      <c r="D42" s="18">
        <v>1.885</v>
      </c>
      <c r="E42" s="19">
        <v>1</v>
      </c>
      <c r="F42" s="19">
        <v>5</v>
      </c>
      <c r="G42" s="19">
        <v>5</v>
      </c>
      <c r="H42" s="19">
        <v>0</v>
      </c>
      <c r="I42" s="19">
        <v>0</v>
      </c>
      <c r="J42" s="19">
        <v>0</v>
      </c>
      <c r="K42" s="20">
        <f t="shared" si="0"/>
        <v>11</v>
      </c>
      <c r="L42" s="21">
        <v>6919763.7999999998</v>
      </c>
      <c r="M42" s="21">
        <v>5843500</v>
      </c>
      <c r="N42" s="18">
        <v>1.885</v>
      </c>
      <c r="O42" s="21">
        <v>5843500</v>
      </c>
      <c r="P42" s="74">
        <f t="shared" ref="P42:P53" si="4">O42*0.6</f>
        <v>3506100</v>
      </c>
    </row>
    <row r="43" spans="1:18" ht="24" x14ac:dyDescent="0.25">
      <c r="A43" s="25" t="s">
        <v>90</v>
      </c>
      <c r="B43" s="17" t="s">
        <v>91</v>
      </c>
      <c r="C43" s="16" t="s">
        <v>22</v>
      </c>
      <c r="D43" s="18">
        <v>0.96</v>
      </c>
      <c r="E43" s="19">
        <v>3</v>
      </c>
      <c r="F43" s="19">
        <v>3</v>
      </c>
      <c r="G43" s="19">
        <v>5</v>
      </c>
      <c r="H43" s="19">
        <v>0</v>
      </c>
      <c r="I43" s="19">
        <v>0</v>
      </c>
      <c r="J43" s="19">
        <v>0</v>
      </c>
      <c r="K43" s="20">
        <f t="shared" si="0"/>
        <v>11</v>
      </c>
      <c r="L43" s="21">
        <v>5735563.7999999998</v>
      </c>
      <c r="M43" s="21">
        <v>3844000</v>
      </c>
      <c r="N43" s="18">
        <v>0.96</v>
      </c>
      <c r="O43" s="21">
        <v>3844000</v>
      </c>
      <c r="P43" s="74">
        <f t="shared" si="4"/>
        <v>2306400</v>
      </c>
    </row>
    <row r="44" spans="1:18" x14ac:dyDescent="0.25">
      <c r="A44" s="16" t="s">
        <v>30</v>
      </c>
      <c r="B44" s="17" t="s">
        <v>31</v>
      </c>
      <c r="C44" s="16" t="s">
        <v>16</v>
      </c>
      <c r="D44" s="18">
        <v>0.47899999999999998</v>
      </c>
      <c r="E44" s="19">
        <v>1</v>
      </c>
      <c r="F44" s="19">
        <v>5</v>
      </c>
      <c r="G44" s="19">
        <v>5</v>
      </c>
      <c r="H44" s="19">
        <v>0</v>
      </c>
      <c r="I44" s="19">
        <v>0</v>
      </c>
      <c r="J44" s="19">
        <v>0</v>
      </c>
      <c r="K44" s="20">
        <f t="shared" si="0"/>
        <v>11</v>
      </c>
      <c r="L44" s="21">
        <v>1757104</v>
      </c>
      <c r="M44" s="21">
        <v>1484900</v>
      </c>
      <c r="N44" s="18">
        <v>0.47899999999999998</v>
      </c>
      <c r="O44" s="21">
        <v>1484900</v>
      </c>
      <c r="P44" s="74">
        <f t="shared" si="4"/>
        <v>890940</v>
      </c>
    </row>
    <row r="45" spans="1:18" x14ac:dyDescent="0.25">
      <c r="A45" s="16" t="s">
        <v>30</v>
      </c>
      <c r="B45" s="17" t="s">
        <v>31</v>
      </c>
      <c r="C45" s="16" t="s">
        <v>16</v>
      </c>
      <c r="D45" s="18">
        <v>0.58399999999999996</v>
      </c>
      <c r="E45" s="19">
        <v>1</v>
      </c>
      <c r="F45" s="19">
        <v>5</v>
      </c>
      <c r="G45" s="19">
        <v>5</v>
      </c>
      <c r="H45" s="19">
        <v>0</v>
      </c>
      <c r="I45" s="19">
        <v>0</v>
      </c>
      <c r="J45" s="19">
        <v>0</v>
      </c>
      <c r="K45" s="20">
        <f t="shared" si="0"/>
        <v>11</v>
      </c>
      <c r="L45" s="21">
        <v>2141964</v>
      </c>
      <c r="M45" s="21">
        <v>1810400</v>
      </c>
      <c r="N45" s="18">
        <v>0.58399999999999996</v>
      </c>
      <c r="O45" s="21">
        <v>1810400</v>
      </c>
      <c r="P45" s="74">
        <f t="shared" si="4"/>
        <v>1086240</v>
      </c>
    </row>
    <row r="46" spans="1:18" x14ac:dyDescent="0.25">
      <c r="A46" s="16" t="s">
        <v>68</v>
      </c>
      <c r="B46" s="17" t="s">
        <v>69</v>
      </c>
      <c r="C46" s="16" t="s">
        <v>16</v>
      </c>
      <c r="D46" s="18">
        <v>3.302</v>
      </c>
      <c r="E46" s="19">
        <v>1</v>
      </c>
      <c r="F46" s="19">
        <v>5</v>
      </c>
      <c r="G46" s="19">
        <v>5</v>
      </c>
      <c r="H46" s="19">
        <v>0</v>
      </c>
      <c r="I46" s="19">
        <v>0</v>
      </c>
      <c r="J46" s="19">
        <v>0</v>
      </c>
      <c r="K46" s="20">
        <f t="shared" si="0"/>
        <v>11</v>
      </c>
      <c r="L46" s="21">
        <v>10236200</v>
      </c>
      <c r="M46" s="21">
        <v>10236200</v>
      </c>
      <c r="N46" s="18">
        <v>3.302</v>
      </c>
      <c r="O46" s="21">
        <v>10236200</v>
      </c>
      <c r="P46" s="74">
        <f t="shared" si="4"/>
        <v>6141720</v>
      </c>
    </row>
    <row r="47" spans="1:18" x14ac:dyDescent="0.25">
      <c r="A47" s="16" t="s">
        <v>70</v>
      </c>
      <c r="B47" s="17" t="s">
        <v>92</v>
      </c>
      <c r="C47" s="16" t="s">
        <v>22</v>
      </c>
      <c r="D47" s="18">
        <v>1.097</v>
      </c>
      <c r="E47" s="19">
        <v>3</v>
      </c>
      <c r="F47" s="19">
        <v>3</v>
      </c>
      <c r="G47" s="19">
        <v>5</v>
      </c>
      <c r="H47" s="19">
        <v>0</v>
      </c>
      <c r="I47" s="19">
        <v>0</v>
      </c>
      <c r="J47" s="19">
        <v>0</v>
      </c>
      <c r="K47" s="20">
        <f t="shared" si="0"/>
        <v>11</v>
      </c>
      <c r="L47" s="21">
        <v>4995345</v>
      </c>
      <c r="M47" s="21">
        <v>4388000</v>
      </c>
      <c r="N47" s="18">
        <v>1.097</v>
      </c>
      <c r="O47" s="21">
        <v>4388000</v>
      </c>
      <c r="P47" s="74">
        <f t="shared" si="4"/>
        <v>2632800</v>
      </c>
    </row>
    <row r="48" spans="1:18" x14ac:dyDescent="0.25">
      <c r="A48" s="16" t="s">
        <v>50</v>
      </c>
      <c r="B48" s="17" t="s">
        <v>93</v>
      </c>
      <c r="C48" s="16" t="s">
        <v>22</v>
      </c>
      <c r="D48" s="18">
        <v>0.34</v>
      </c>
      <c r="E48" s="19">
        <v>3</v>
      </c>
      <c r="F48" s="19">
        <v>3</v>
      </c>
      <c r="G48" s="19">
        <v>5</v>
      </c>
      <c r="H48" s="19">
        <v>0</v>
      </c>
      <c r="I48" s="19">
        <v>0</v>
      </c>
      <c r="J48" s="19">
        <v>0</v>
      </c>
      <c r="K48" s="20">
        <f t="shared" si="0"/>
        <v>11</v>
      </c>
      <c r="L48" s="21">
        <v>1783586</v>
      </c>
      <c r="M48" s="21">
        <v>1360000</v>
      </c>
      <c r="N48" s="18">
        <v>0.34</v>
      </c>
      <c r="O48" s="21">
        <v>1360000</v>
      </c>
      <c r="P48" s="74">
        <f t="shared" si="4"/>
        <v>816000</v>
      </c>
    </row>
    <row r="49" spans="1:18" ht="24" x14ac:dyDescent="0.25">
      <c r="A49" s="41" t="s">
        <v>72</v>
      </c>
      <c r="B49" s="60" t="s">
        <v>73</v>
      </c>
      <c r="C49" s="41" t="s">
        <v>16</v>
      </c>
      <c r="D49" s="42">
        <v>0.75700000000000001</v>
      </c>
      <c r="E49" s="43">
        <v>1</v>
      </c>
      <c r="F49" s="43">
        <v>5</v>
      </c>
      <c r="G49" s="43">
        <v>5</v>
      </c>
      <c r="H49" s="43">
        <v>3</v>
      </c>
      <c r="I49" s="43">
        <v>-3</v>
      </c>
      <c r="J49" s="43">
        <v>0</v>
      </c>
      <c r="K49" s="44">
        <f t="shared" si="0"/>
        <v>11</v>
      </c>
      <c r="L49" s="45">
        <v>2346700</v>
      </c>
      <c r="M49" s="45">
        <v>2346700</v>
      </c>
      <c r="N49" s="42">
        <v>0.75700000000000001</v>
      </c>
      <c r="O49" s="45">
        <v>2346700</v>
      </c>
      <c r="P49" s="74">
        <f t="shared" si="4"/>
        <v>1408020</v>
      </c>
    </row>
    <row r="50" spans="1:18" x14ac:dyDescent="0.25">
      <c r="A50" s="41" t="s">
        <v>94</v>
      </c>
      <c r="B50" s="17" t="s">
        <v>95</v>
      </c>
      <c r="C50" s="16" t="s">
        <v>22</v>
      </c>
      <c r="D50" s="18">
        <v>0.875</v>
      </c>
      <c r="E50" s="19">
        <v>3</v>
      </c>
      <c r="F50" s="19">
        <v>3</v>
      </c>
      <c r="G50" s="19">
        <v>5</v>
      </c>
      <c r="H50" s="19">
        <v>0</v>
      </c>
      <c r="I50" s="19">
        <v>0</v>
      </c>
      <c r="J50" s="19">
        <v>0</v>
      </c>
      <c r="K50" s="20">
        <f t="shared" si="0"/>
        <v>11</v>
      </c>
      <c r="L50" s="21">
        <v>3566890.96</v>
      </c>
      <c r="M50" s="21">
        <v>3500000</v>
      </c>
      <c r="N50" s="18">
        <v>0.875</v>
      </c>
      <c r="O50" s="45">
        <v>3500000</v>
      </c>
      <c r="P50" s="74">
        <f t="shared" si="4"/>
        <v>2100000</v>
      </c>
    </row>
    <row r="51" spans="1:18" x14ac:dyDescent="0.25">
      <c r="A51" s="16" t="s">
        <v>33</v>
      </c>
      <c r="B51" s="23" t="s">
        <v>96</v>
      </c>
      <c r="C51" s="16" t="s">
        <v>16</v>
      </c>
      <c r="D51" s="18">
        <v>7.31</v>
      </c>
      <c r="E51" s="19">
        <v>1</v>
      </c>
      <c r="F51" s="19">
        <v>5</v>
      </c>
      <c r="G51" s="19">
        <v>5</v>
      </c>
      <c r="H51" s="19">
        <v>0</v>
      </c>
      <c r="I51" s="19">
        <v>0</v>
      </c>
      <c r="J51" s="19">
        <v>0</v>
      </c>
      <c r="K51" s="20">
        <f t="shared" si="0"/>
        <v>11</v>
      </c>
      <c r="L51" s="21">
        <v>28087000.09</v>
      </c>
      <c r="M51" s="21">
        <v>22661000</v>
      </c>
      <c r="N51" s="18">
        <v>7.31</v>
      </c>
      <c r="O51" s="21">
        <v>22661000</v>
      </c>
      <c r="P51" s="74">
        <f t="shared" si="4"/>
        <v>13596600</v>
      </c>
    </row>
    <row r="52" spans="1:18" ht="24" x14ac:dyDescent="0.25">
      <c r="A52" s="16" t="s">
        <v>26</v>
      </c>
      <c r="B52" s="23" t="s">
        <v>97</v>
      </c>
      <c r="C52" s="16" t="s">
        <v>22</v>
      </c>
      <c r="D52" s="18">
        <v>2.2069999999999999</v>
      </c>
      <c r="E52" s="19">
        <v>3</v>
      </c>
      <c r="F52" s="19">
        <v>3</v>
      </c>
      <c r="G52" s="19">
        <v>5</v>
      </c>
      <c r="H52" s="19">
        <v>0</v>
      </c>
      <c r="I52" s="19">
        <v>0</v>
      </c>
      <c r="J52" s="19">
        <v>0</v>
      </c>
      <c r="K52" s="20">
        <f t="shared" si="0"/>
        <v>11</v>
      </c>
      <c r="L52" s="21">
        <v>15887783</v>
      </c>
      <c r="M52" s="21">
        <v>8828000</v>
      </c>
      <c r="N52" s="18">
        <v>2.2069999999999999</v>
      </c>
      <c r="O52" s="21">
        <v>8828000</v>
      </c>
      <c r="P52" s="74">
        <f t="shared" si="4"/>
        <v>5296800</v>
      </c>
    </row>
    <row r="53" spans="1:18" ht="24" x14ac:dyDescent="0.25">
      <c r="A53" s="16" t="s">
        <v>98</v>
      </c>
      <c r="B53" s="23" t="s">
        <v>99</v>
      </c>
      <c r="C53" s="16" t="s">
        <v>16</v>
      </c>
      <c r="D53" s="18">
        <v>5.6539999999999999</v>
      </c>
      <c r="E53" s="19">
        <v>1</v>
      </c>
      <c r="F53" s="19">
        <v>5</v>
      </c>
      <c r="G53" s="19">
        <v>5</v>
      </c>
      <c r="H53" s="19">
        <v>0</v>
      </c>
      <c r="I53" s="19">
        <v>0</v>
      </c>
      <c r="J53" s="19">
        <v>0</v>
      </c>
      <c r="K53" s="20">
        <f t="shared" si="0"/>
        <v>11</v>
      </c>
      <c r="L53" s="21">
        <v>21860581.357999999</v>
      </c>
      <c r="M53" s="21">
        <v>17546000</v>
      </c>
      <c r="N53" s="18">
        <v>5.6539999999999999</v>
      </c>
      <c r="O53" s="21">
        <v>17546000</v>
      </c>
      <c r="P53" s="74">
        <f t="shared" si="4"/>
        <v>10527600</v>
      </c>
      <c r="Q53" s="38"/>
      <c r="R53" s="38"/>
    </row>
    <row r="54" spans="1:18" x14ac:dyDescent="0.25">
      <c r="A54" s="16" t="s">
        <v>102</v>
      </c>
      <c r="B54" s="17" t="s">
        <v>103</v>
      </c>
      <c r="C54" s="16" t="s">
        <v>16</v>
      </c>
      <c r="D54" s="18">
        <v>2.16</v>
      </c>
      <c r="E54" s="19">
        <v>1</v>
      </c>
      <c r="F54" s="19">
        <v>3</v>
      </c>
      <c r="G54" s="19">
        <v>5</v>
      </c>
      <c r="H54" s="19">
        <v>0</v>
      </c>
      <c r="I54" s="19">
        <v>0</v>
      </c>
      <c r="J54" s="19">
        <v>0</v>
      </c>
      <c r="K54" s="20">
        <f t="shared" si="0"/>
        <v>9</v>
      </c>
      <c r="L54" s="21">
        <v>6696000</v>
      </c>
      <c r="M54" s="21">
        <v>6696000</v>
      </c>
      <c r="N54" s="18">
        <v>2.16</v>
      </c>
      <c r="O54" s="21">
        <v>6696000</v>
      </c>
      <c r="P54" s="74">
        <f>O54*0.5</f>
        <v>3348000</v>
      </c>
    </row>
    <row r="55" spans="1:18" x14ac:dyDescent="0.25">
      <c r="A55" s="16" t="s">
        <v>79</v>
      </c>
      <c r="B55" s="17" t="s">
        <v>80</v>
      </c>
      <c r="C55" s="16" t="s">
        <v>16</v>
      </c>
      <c r="D55" s="18">
        <v>2.032</v>
      </c>
      <c r="E55" s="19">
        <v>1</v>
      </c>
      <c r="F55" s="19">
        <v>3</v>
      </c>
      <c r="G55" s="19">
        <v>5</v>
      </c>
      <c r="H55" s="19">
        <v>0</v>
      </c>
      <c r="I55" s="19">
        <v>0</v>
      </c>
      <c r="J55" s="19">
        <v>0</v>
      </c>
      <c r="K55" s="20">
        <f t="shared" si="0"/>
        <v>9</v>
      </c>
      <c r="L55" s="21">
        <v>7599786</v>
      </c>
      <c r="M55" s="21">
        <v>6299200</v>
      </c>
      <c r="N55" s="18">
        <v>2.032</v>
      </c>
      <c r="O55" s="21">
        <v>6299200</v>
      </c>
      <c r="P55" s="74">
        <f t="shared" ref="P55:P66" si="5">O55*0.5</f>
        <v>3149600</v>
      </c>
    </row>
    <row r="56" spans="1:18" x14ac:dyDescent="0.25">
      <c r="A56" s="16" t="s">
        <v>50</v>
      </c>
      <c r="B56" s="17" t="s">
        <v>93</v>
      </c>
      <c r="C56" s="16" t="s">
        <v>16</v>
      </c>
      <c r="D56" s="18">
        <v>1.415</v>
      </c>
      <c r="E56" s="19">
        <v>1</v>
      </c>
      <c r="F56" s="19">
        <v>3</v>
      </c>
      <c r="G56" s="19">
        <v>5</v>
      </c>
      <c r="H56" s="19">
        <v>0</v>
      </c>
      <c r="I56" s="19">
        <v>0</v>
      </c>
      <c r="J56" s="19">
        <v>0</v>
      </c>
      <c r="K56" s="20">
        <f t="shared" si="0"/>
        <v>9</v>
      </c>
      <c r="L56" s="21">
        <v>5151366.622127546</v>
      </c>
      <c r="M56" s="21">
        <v>4386500</v>
      </c>
      <c r="N56" s="18">
        <v>1.415</v>
      </c>
      <c r="O56" s="21">
        <v>4386500</v>
      </c>
      <c r="P56" s="74">
        <f t="shared" si="5"/>
        <v>2193250</v>
      </c>
    </row>
    <row r="57" spans="1:18" x14ac:dyDescent="0.25">
      <c r="A57" s="16" t="s">
        <v>104</v>
      </c>
      <c r="B57" s="17" t="s">
        <v>105</v>
      </c>
      <c r="C57" s="16" t="s">
        <v>16</v>
      </c>
      <c r="D57" s="18">
        <v>5.7530000000000001</v>
      </c>
      <c r="E57" s="19">
        <v>1</v>
      </c>
      <c r="F57" s="19">
        <v>3</v>
      </c>
      <c r="G57" s="19">
        <v>5</v>
      </c>
      <c r="H57" s="19">
        <v>0</v>
      </c>
      <c r="I57" s="19">
        <v>0</v>
      </c>
      <c r="J57" s="19">
        <v>0</v>
      </c>
      <c r="K57" s="20">
        <f t="shared" si="0"/>
        <v>9</v>
      </c>
      <c r="L57" s="21">
        <v>24791463</v>
      </c>
      <c r="M57" s="21">
        <v>17834300</v>
      </c>
      <c r="N57" s="18">
        <v>5.7530000000000001</v>
      </c>
      <c r="O57" s="21">
        <v>17834300</v>
      </c>
      <c r="P57" s="74">
        <f t="shared" si="5"/>
        <v>8917150</v>
      </c>
    </row>
    <row r="58" spans="1:18" x14ac:dyDescent="0.25">
      <c r="A58" s="16" t="s">
        <v>104</v>
      </c>
      <c r="B58" s="17" t="s">
        <v>105</v>
      </c>
      <c r="C58" s="16" t="s">
        <v>16</v>
      </c>
      <c r="D58" s="18">
        <v>3.7120000000000002</v>
      </c>
      <c r="E58" s="19">
        <v>1</v>
      </c>
      <c r="F58" s="19">
        <v>3</v>
      </c>
      <c r="G58" s="19">
        <v>5</v>
      </c>
      <c r="H58" s="19">
        <v>0</v>
      </c>
      <c r="I58" s="19">
        <v>0</v>
      </c>
      <c r="J58" s="19">
        <v>0</v>
      </c>
      <c r="K58" s="20">
        <f t="shared" si="0"/>
        <v>9</v>
      </c>
      <c r="L58" s="21">
        <v>14464224</v>
      </c>
      <c r="M58" s="21">
        <v>11507200</v>
      </c>
      <c r="N58" s="18">
        <v>3.7120000000000002</v>
      </c>
      <c r="O58" s="21">
        <v>11507200</v>
      </c>
      <c r="P58" s="74">
        <f t="shared" si="5"/>
        <v>5753600</v>
      </c>
    </row>
    <row r="59" spans="1:18" ht="24" x14ac:dyDescent="0.25">
      <c r="A59" s="16" t="s">
        <v>106</v>
      </c>
      <c r="B59" s="23" t="s">
        <v>107</v>
      </c>
      <c r="C59" s="16" t="s">
        <v>16</v>
      </c>
      <c r="D59" s="18">
        <v>5.18</v>
      </c>
      <c r="E59" s="19">
        <v>1</v>
      </c>
      <c r="F59" s="19">
        <v>3</v>
      </c>
      <c r="G59" s="19">
        <v>5</v>
      </c>
      <c r="H59" s="19">
        <v>0</v>
      </c>
      <c r="I59" s="19">
        <v>0</v>
      </c>
      <c r="J59" s="19">
        <v>0</v>
      </c>
      <c r="K59" s="20">
        <f t="shared" ref="K59:K66" si="6">SUM(E59:J59)</f>
        <v>9</v>
      </c>
      <c r="L59" s="21">
        <v>19152526.399999999</v>
      </c>
      <c r="M59" s="21">
        <v>16070400</v>
      </c>
      <c r="N59" s="18">
        <v>5.18</v>
      </c>
      <c r="O59" s="21">
        <v>16070400</v>
      </c>
      <c r="P59" s="74">
        <f t="shared" si="5"/>
        <v>8035200</v>
      </c>
    </row>
    <row r="60" spans="1:18" ht="13.2" customHeight="1" x14ac:dyDescent="0.25">
      <c r="A60" s="16" t="s">
        <v>56</v>
      </c>
      <c r="B60" s="23" t="s">
        <v>108</v>
      </c>
      <c r="C60" s="16" t="s">
        <v>16</v>
      </c>
      <c r="D60" s="18">
        <v>2.0979999999999999</v>
      </c>
      <c r="E60" s="19">
        <v>1</v>
      </c>
      <c r="F60" s="19">
        <v>3</v>
      </c>
      <c r="G60" s="19">
        <v>5</v>
      </c>
      <c r="H60" s="19">
        <v>0</v>
      </c>
      <c r="I60" s="19">
        <v>0</v>
      </c>
      <c r="J60" s="19">
        <v>0</v>
      </c>
      <c r="K60" s="20">
        <f t="shared" si="6"/>
        <v>9</v>
      </c>
      <c r="L60" s="21">
        <v>8910547</v>
      </c>
      <c r="M60" s="21">
        <v>6503800</v>
      </c>
      <c r="N60" s="18">
        <v>2.0979999999999999</v>
      </c>
      <c r="O60" s="21">
        <v>6503800</v>
      </c>
      <c r="P60" s="74">
        <f t="shared" si="5"/>
        <v>3251900</v>
      </c>
    </row>
    <row r="61" spans="1:18" ht="14.4" customHeight="1" x14ac:dyDescent="0.25">
      <c r="A61" s="16" t="s">
        <v>56</v>
      </c>
      <c r="B61" s="23" t="s">
        <v>109</v>
      </c>
      <c r="C61" s="16" t="s">
        <v>16</v>
      </c>
      <c r="D61" s="18">
        <v>1.7869999999999999</v>
      </c>
      <c r="E61" s="19">
        <v>1</v>
      </c>
      <c r="F61" s="19">
        <v>3</v>
      </c>
      <c r="G61" s="19">
        <v>5</v>
      </c>
      <c r="H61" s="19">
        <v>0</v>
      </c>
      <c r="I61" s="19">
        <v>0</v>
      </c>
      <c r="J61" s="19">
        <v>0</v>
      </c>
      <c r="K61" s="20">
        <f t="shared" si="6"/>
        <v>9</v>
      </c>
      <c r="L61" s="21">
        <v>5844855</v>
      </c>
      <c r="M61" s="21">
        <v>5539700</v>
      </c>
      <c r="N61" s="18">
        <v>1.7869999999999999</v>
      </c>
      <c r="O61" s="21">
        <v>5539700</v>
      </c>
      <c r="P61" s="74">
        <f t="shared" si="5"/>
        <v>2769850</v>
      </c>
    </row>
    <row r="62" spans="1:18" x14ac:dyDescent="0.25">
      <c r="A62" s="16" t="s">
        <v>56</v>
      </c>
      <c r="B62" s="23" t="s">
        <v>110</v>
      </c>
      <c r="C62" s="16" t="s">
        <v>16</v>
      </c>
      <c r="D62" s="18">
        <v>4.2229999999999999</v>
      </c>
      <c r="E62" s="19">
        <v>1</v>
      </c>
      <c r="F62" s="19">
        <v>3</v>
      </c>
      <c r="G62" s="19">
        <v>5</v>
      </c>
      <c r="H62" s="19">
        <v>0</v>
      </c>
      <c r="I62" s="19">
        <v>0</v>
      </c>
      <c r="J62" s="19">
        <v>0</v>
      </c>
      <c r="K62" s="20">
        <f t="shared" si="6"/>
        <v>9</v>
      </c>
      <c r="L62" s="21">
        <v>15441722</v>
      </c>
      <c r="M62" s="21">
        <v>13091300</v>
      </c>
      <c r="N62" s="18">
        <v>4.2229999999999999</v>
      </c>
      <c r="O62" s="21">
        <v>13091300</v>
      </c>
      <c r="P62" s="74">
        <f t="shared" si="5"/>
        <v>6545650</v>
      </c>
    </row>
    <row r="63" spans="1:18" ht="24" x14ac:dyDescent="0.25">
      <c r="A63" s="16" t="s">
        <v>111</v>
      </c>
      <c r="B63" s="23" t="s">
        <v>112</v>
      </c>
      <c r="C63" s="16" t="s">
        <v>16</v>
      </c>
      <c r="D63" s="18">
        <v>1.3560000000000001</v>
      </c>
      <c r="E63" s="19">
        <v>1</v>
      </c>
      <c r="F63" s="19">
        <v>3</v>
      </c>
      <c r="G63" s="19">
        <v>5</v>
      </c>
      <c r="H63" s="19">
        <v>0</v>
      </c>
      <c r="I63" s="19">
        <v>0</v>
      </c>
      <c r="J63" s="19">
        <v>0</v>
      </c>
      <c r="K63" s="20">
        <f t="shared" si="6"/>
        <v>9</v>
      </c>
      <c r="L63" s="21">
        <v>7534803</v>
      </c>
      <c r="M63" s="21">
        <v>4216000</v>
      </c>
      <c r="N63" s="18">
        <v>1.3560000000000001</v>
      </c>
      <c r="O63" s="21">
        <v>4216000</v>
      </c>
      <c r="P63" s="74">
        <f t="shared" si="5"/>
        <v>2108000</v>
      </c>
    </row>
    <row r="64" spans="1:18" ht="36" x14ac:dyDescent="0.25">
      <c r="A64" s="16" t="s">
        <v>111</v>
      </c>
      <c r="B64" s="23" t="s">
        <v>113</v>
      </c>
      <c r="C64" s="16" t="s">
        <v>16</v>
      </c>
      <c r="D64" s="18">
        <v>6.665</v>
      </c>
      <c r="E64" s="19">
        <v>1</v>
      </c>
      <c r="F64" s="19">
        <v>3</v>
      </c>
      <c r="G64" s="19">
        <v>5</v>
      </c>
      <c r="H64" s="19">
        <v>0</v>
      </c>
      <c r="I64" s="19">
        <v>0</v>
      </c>
      <c r="J64" s="19">
        <v>0</v>
      </c>
      <c r="K64" s="20">
        <f t="shared" si="6"/>
        <v>9</v>
      </c>
      <c r="L64" s="21">
        <v>34121786.82</v>
      </c>
      <c r="M64" s="21">
        <v>20677000</v>
      </c>
      <c r="N64" s="18">
        <v>6.665</v>
      </c>
      <c r="O64" s="21">
        <v>20677000</v>
      </c>
      <c r="P64" s="74">
        <f t="shared" si="5"/>
        <v>10338500</v>
      </c>
    </row>
    <row r="65" spans="1:18" ht="24" x14ac:dyDescent="0.25">
      <c r="A65" s="39" t="s">
        <v>88</v>
      </c>
      <c r="B65" s="40" t="s">
        <v>89</v>
      </c>
      <c r="C65" s="41" t="s">
        <v>22</v>
      </c>
      <c r="D65" s="42">
        <v>1.819</v>
      </c>
      <c r="E65" s="43">
        <v>3</v>
      </c>
      <c r="F65" s="43">
        <v>5</v>
      </c>
      <c r="G65" s="43">
        <v>0</v>
      </c>
      <c r="H65" s="43">
        <v>0</v>
      </c>
      <c r="I65" s="43">
        <v>0</v>
      </c>
      <c r="J65" s="43">
        <v>0</v>
      </c>
      <c r="K65" s="44">
        <f t="shared" si="6"/>
        <v>8</v>
      </c>
      <c r="L65" s="45">
        <v>9066373.4000000004</v>
      </c>
      <c r="M65" s="45">
        <v>7276000</v>
      </c>
      <c r="N65" s="42">
        <v>1.819</v>
      </c>
      <c r="O65" s="45">
        <v>7276000</v>
      </c>
      <c r="P65" s="74">
        <f t="shared" si="5"/>
        <v>3638000</v>
      </c>
    </row>
    <row r="66" spans="1:18" x14ac:dyDescent="0.25">
      <c r="A66" s="16" t="s">
        <v>50</v>
      </c>
      <c r="B66" s="17" t="s">
        <v>93</v>
      </c>
      <c r="C66" s="16" t="s">
        <v>16</v>
      </c>
      <c r="D66" s="18">
        <v>0.45100000000000001</v>
      </c>
      <c r="E66" s="19">
        <v>1</v>
      </c>
      <c r="F66" s="19">
        <v>3</v>
      </c>
      <c r="G66" s="35">
        <v>0</v>
      </c>
      <c r="H66" s="19">
        <v>0</v>
      </c>
      <c r="I66" s="19">
        <v>0</v>
      </c>
      <c r="J66" s="19">
        <v>0</v>
      </c>
      <c r="K66" s="20">
        <f t="shared" si="6"/>
        <v>4</v>
      </c>
      <c r="L66" s="21">
        <v>1641844</v>
      </c>
      <c r="M66" s="21">
        <v>1398100</v>
      </c>
      <c r="N66" s="18">
        <v>0.45100000000000001</v>
      </c>
      <c r="O66" s="21">
        <v>1398100</v>
      </c>
      <c r="P66" s="74">
        <f t="shared" si="5"/>
        <v>699050</v>
      </c>
      <c r="Q66" s="38"/>
      <c r="R66" s="38"/>
    </row>
    <row r="67" spans="1:18" ht="24" x14ac:dyDescent="0.25">
      <c r="A67" s="16" t="s">
        <v>120</v>
      </c>
      <c r="B67" s="23" t="s">
        <v>121</v>
      </c>
      <c r="C67" s="25" t="s">
        <v>122</v>
      </c>
      <c r="D67" s="18"/>
      <c r="E67" s="19"/>
      <c r="F67" s="19"/>
      <c r="G67" s="19"/>
      <c r="H67" s="19"/>
      <c r="I67" s="19"/>
      <c r="J67" s="19"/>
      <c r="K67" s="47"/>
      <c r="L67" s="21">
        <v>1544213</v>
      </c>
      <c r="M67" s="21">
        <v>1544213</v>
      </c>
      <c r="N67" s="18"/>
      <c r="O67" s="21">
        <v>1544213</v>
      </c>
      <c r="P67" s="74">
        <f>O67*0.55</f>
        <v>849317.15</v>
      </c>
    </row>
    <row r="68" spans="1:18" ht="24" x14ac:dyDescent="0.25">
      <c r="A68" s="25" t="s">
        <v>44</v>
      </c>
      <c r="B68" s="17" t="s">
        <v>45</v>
      </c>
      <c r="C68" s="16" t="s">
        <v>123</v>
      </c>
      <c r="D68" s="18"/>
      <c r="E68" s="19"/>
      <c r="F68" s="19"/>
      <c r="G68" s="19"/>
      <c r="H68" s="19"/>
      <c r="I68" s="19"/>
      <c r="J68" s="19"/>
      <c r="K68" s="47"/>
      <c r="L68" s="21">
        <v>2415968.4</v>
      </c>
      <c r="M68" s="21">
        <v>1971000</v>
      </c>
      <c r="N68" s="18"/>
      <c r="O68" s="21">
        <v>1971000</v>
      </c>
      <c r="P68" s="74">
        <f t="shared" ref="P68:P81" si="7">O68*0.55</f>
        <v>1084050</v>
      </c>
    </row>
    <row r="69" spans="1:18" x14ac:dyDescent="0.25">
      <c r="A69" s="16" t="s">
        <v>44</v>
      </c>
      <c r="B69" s="17" t="s">
        <v>45</v>
      </c>
      <c r="C69" s="16" t="s">
        <v>123</v>
      </c>
      <c r="D69" s="18"/>
      <c r="E69" s="19"/>
      <c r="F69" s="19"/>
      <c r="G69" s="19"/>
      <c r="H69" s="19"/>
      <c r="I69" s="19"/>
      <c r="J69" s="19"/>
      <c r="K69" s="47"/>
      <c r="L69" s="21">
        <v>2615521.44</v>
      </c>
      <c r="M69" s="21">
        <v>2349000</v>
      </c>
      <c r="N69" s="18"/>
      <c r="O69" s="21">
        <v>2349000</v>
      </c>
      <c r="P69" s="74">
        <f t="shared" si="7"/>
        <v>1291950</v>
      </c>
    </row>
    <row r="70" spans="1:18" x14ac:dyDescent="0.25">
      <c r="A70" s="41" t="s">
        <v>72</v>
      </c>
      <c r="B70" s="40" t="s">
        <v>123</v>
      </c>
      <c r="C70" s="61"/>
      <c r="D70" s="42"/>
      <c r="E70" s="43"/>
      <c r="F70" s="43"/>
      <c r="G70" s="43"/>
      <c r="H70" s="43"/>
      <c r="I70" s="43"/>
      <c r="J70" s="43"/>
      <c r="K70" s="43"/>
      <c r="L70" s="45">
        <v>2727000</v>
      </c>
      <c r="M70" s="45">
        <v>2727000</v>
      </c>
      <c r="N70" s="42"/>
      <c r="O70" s="45">
        <v>2727000</v>
      </c>
      <c r="P70" s="74">
        <f t="shared" si="7"/>
        <v>1499850.0000000002</v>
      </c>
    </row>
    <row r="71" spans="1:18" ht="24" x14ac:dyDescent="0.25">
      <c r="A71" s="25" t="s">
        <v>28</v>
      </c>
      <c r="B71" s="17" t="s">
        <v>123</v>
      </c>
      <c r="C71" s="16"/>
      <c r="D71" s="18"/>
      <c r="E71" s="19"/>
      <c r="F71" s="19"/>
      <c r="G71" s="19"/>
      <c r="H71" s="19"/>
      <c r="I71" s="19"/>
      <c r="J71" s="19"/>
      <c r="K71" s="19"/>
      <c r="L71" s="21">
        <v>3135000</v>
      </c>
      <c r="M71" s="21">
        <v>3135000</v>
      </c>
      <c r="N71" s="18"/>
      <c r="O71" s="21">
        <v>3135000</v>
      </c>
      <c r="P71" s="74">
        <f t="shared" si="7"/>
        <v>1724250.0000000002</v>
      </c>
    </row>
    <row r="72" spans="1:18" ht="24" x14ac:dyDescent="0.25">
      <c r="A72" s="25" t="s">
        <v>28</v>
      </c>
      <c r="B72" s="17" t="s">
        <v>123</v>
      </c>
      <c r="C72" s="16"/>
      <c r="D72" s="18"/>
      <c r="E72" s="19"/>
      <c r="F72" s="19"/>
      <c r="G72" s="19"/>
      <c r="H72" s="19"/>
      <c r="I72" s="19"/>
      <c r="J72" s="19"/>
      <c r="K72" s="19"/>
      <c r="L72" s="21">
        <v>2576700</v>
      </c>
      <c r="M72" s="21">
        <v>2576700</v>
      </c>
      <c r="N72" s="18"/>
      <c r="O72" s="21">
        <v>2576700</v>
      </c>
      <c r="P72" s="74">
        <f t="shared" si="7"/>
        <v>1417185</v>
      </c>
    </row>
    <row r="73" spans="1:18" x14ac:dyDescent="0.25">
      <c r="A73" s="16" t="s">
        <v>79</v>
      </c>
      <c r="B73" s="17" t="s">
        <v>123</v>
      </c>
      <c r="C73" s="16"/>
      <c r="D73" s="18"/>
      <c r="E73" s="19"/>
      <c r="F73" s="19"/>
      <c r="G73" s="19"/>
      <c r="H73" s="19"/>
      <c r="I73" s="19"/>
      <c r="J73" s="19"/>
      <c r="K73" s="19"/>
      <c r="L73" s="21">
        <v>2520388.92</v>
      </c>
      <c r="M73" s="21">
        <v>2232000</v>
      </c>
      <c r="N73" s="18"/>
      <c r="O73" s="21">
        <v>2232000</v>
      </c>
      <c r="P73" s="74">
        <f t="shared" si="7"/>
        <v>1227600</v>
      </c>
    </row>
    <row r="74" spans="1:18" x14ac:dyDescent="0.25">
      <c r="A74" s="16" t="s">
        <v>79</v>
      </c>
      <c r="B74" s="17" t="s">
        <v>123</v>
      </c>
      <c r="C74" s="16"/>
      <c r="D74" s="18"/>
      <c r="E74" s="19"/>
      <c r="F74" s="19"/>
      <c r="G74" s="19"/>
      <c r="H74" s="19"/>
      <c r="I74" s="19"/>
      <c r="J74" s="19"/>
      <c r="K74" s="19"/>
      <c r="L74" s="21">
        <v>2995296</v>
      </c>
      <c r="M74" s="21">
        <v>2581000</v>
      </c>
      <c r="N74" s="18"/>
      <c r="O74" s="21">
        <v>2581000</v>
      </c>
      <c r="P74" s="74">
        <f t="shared" si="7"/>
        <v>1419550</v>
      </c>
    </row>
    <row r="75" spans="1:18" x14ac:dyDescent="0.25">
      <c r="A75" s="16" t="s">
        <v>104</v>
      </c>
      <c r="B75" s="17" t="s">
        <v>124</v>
      </c>
      <c r="C75" s="16"/>
      <c r="D75" s="18"/>
      <c r="E75" s="19"/>
      <c r="F75" s="19"/>
      <c r="G75" s="19"/>
      <c r="H75" s="19"/>
      <c r="I75" s="19"/>
      <c r="J75" s="19"/>
      <c r="K75" s="19"/>
      <c r="L75" s="21">
        <v>2871414</v>
      </c>
      <c r="M75" s="21">
        <v>2756800</v>
      </c>
      <c r="N75" s="18"/>
      <c r="O75" s="21">
        <v>2756800</v>
      </c>
      <c r="P75" s="74">
        <f t="shared" si="7"/>
        <v>1516240.0000000002</v>
      </c>
    </row>
    <row r="76" spans="1:18" x14ac:dyDescent="0.25">
      <c r="A76" s="16" t="s">
        <v>104</v>
      </c>
      <c r="B76" s="17" t="s">
        <v>125</v>
      </c>
      <c r="C76" s="16"/>
      <c r="D76" s="18"/>
      <c r="E76" s="19"/>
      <c r="F76" s="19"/>
      <c r="G76" s="19"/>
      <c r="H76" s="19"/>
      <c r="I76" s="19"/>
      <c r="J76" s="19"/>
      <c r="K76" s="19"/>
      <c r="L76" s="21">
        <v>1831703</v>
      </c>
      <c r="M76" s="21">
        <v>1831703</v>
      </c>
      <c r="N76" s="18"/>
      <c r="O76" s="21">
        <v>1831703</v>
      </c>
      <c r="P76" s="74">
        <f t="shared" si="7"/>
        <v>1007436.65</v>
      </c>
    </row>
    <row r="77" spans="1:18" x14ac:dyDescent="0.25">
      <c r="A77" s="16" t="s">
        <v>104</v>
      </c>
      <c r="B77" s="17" t="s">
        <v>126</v>
      </c>
      <c r="C77" s="16"/>
      <c r="D77" s="18"/>
      <c r="E77" s="19"/>
      <c r="F77" s="19"/>
      <c r="G77" s="19"/>
      <c r="H77" s="19"/>
      <c r="I77" s="19"/>
      <c r="J77" s="19"/>
      <c r="K77" s="19"/>
      <c r="L77" s="21">
        <v>1781713.5</v>
      </c>
      <c r="M77" s="21">
        <v>1781713.5</v>
      </c>
      <c r="N77" s="18"/>
      <c r="O77" s="21">
        <v>1781713.5</v>
      </c>
      <c r="P77" s="74">
        <f t="shared" si="7"/>
        <v>979942.42500000005</v>
      </c>
    </row>
    <row r="78" spans="1:18" ht="24" x14ac:dyDescent="0.25">
      <c r="A78" s="16" t="s">
        <v>104</v>
      </c>
      <c r="B78" s="23" t="s">
        <v>127</v>
      </c>
      <c r="C78" s="16"/>
      <c r="D78" s="18"/>
      <c r="E78" s="19"/>
      <c r="F78" s="19"/>
      <c r="G78" s="19"/>
      <c r="H78" s="19"/>
      <c r="I78" s="19"/>
      <c r="J78" s="19"/>
      <c r="K78" s="19"/>
      <c r="L78" s="21">
        <v>2502146.7999999998</v>
      </c>
      <c r="M78" s="21">
        <v>2502146.7999999998</v>
      </c>
      <c r="N78" s="18"/>
      <c r="O78" s="21">
        <v>2502146.7999999998</v>
      </c>
      <c r="P78" s="74">
        <f t="shared" si="7"/>
        <v>1376180.74</v>
      </c>
    </row>
    <row r="79" spans="1:18" x14ac:dyDescent="0.25">
      <c r="A79" s="16" t="s">
        <v>128</v>
      </c>
      <c r="B79" s="17" t="s">
        <v>129</v>
      </c>
      <c r="C79" s="16"/>
      <c r="D79" s="18"/>
      <c r="E79" s="19"/>
      <c r="F79" s="19"/>
      <c r="G79" s="19"/>
      <c r="H79" s="19"/>
      <c r="I79" s="19"/>
      <c r="J79" s="19"/>
      <c r="K79" s="19"/>
      <c r="L79" s="21">
        <v>2449626.1</v>
      </c>
      <c r="M79" s="21">
        <v>2375000</v>
      </c>
      <c r="N79" s="18"/>
      <c r="O79" s="21">
        <v>2375000</v>
      </c>
      <c r="P79" s="74">
        <f t="shared" si="7"/>
        <v>1306250</v>
      </c>
    </row>
    <row r="80" spans="1:18" x14ac:dyDescent="0.25">
      <c r="A80" s="16" t="s">
        <v>128</v>
      </c>
      <c r="B80" s="17" t="s">
        <v>130</v>
      </c>
      <c r="C80" s="16"/>
      <c r="D80" s="18"/>
      <c r="E80" s="19"/>
      <c r="F80" s="19"/>
      <c r="G80" s="19"/>
      <c r="H80" s="19"/>
      <c r="I80" s="19"/>
      <c r="J80" s="19"/>
      <c r="K80" s="19"/>
      <c r="L80" s="21">
        <v>2740187.1</v>
      </c>
      <c r="M80" s="21">
        <v>2722500</v>
      </c>
      <c r="N80" s="18"/>
      <c r="O80" s="21">
        <v>2722500</v>
      </c>
      <c r="P80" s="74">
        <f t="shared" si="7"/>
        <v>1497375.0000000002</v>
      </c>
    </row>
    <row r="81" spans="1:18" x14ac:dyDescent="0.25">
      <c r="A81" s="16" t="s">
        <v>131</v>
      </c>
      <c r="B81" s="17" t="s">
        <v>132</v>
      </c>
      <c r="C81" s="16"/>
      <c r="D81" s="18"/>
      <c r="E81" s="19"/>
      <c r="F81" s="19"/>
      <c r="G81" s="19"/>
      <c r="H81" s="19"/>
      <c r="I81" s="19"/>
      <c r="J81" s="19"/>
      <c r="K81" s="19"/>
      <c r="L81" s="21">
        <v>4676314</v>
      </c>
      <c r="M81" s="21">
        <v>4676314</v>
      </c>
      <c r="N81" s="18"/>
      <c r="O81" s="21">
        <v>4676314</v>
      </c>
      <c r="P81" s="74">
        <f t="shared" si="7"/>
        <v>2571972.7000000002</v>
      </c>
      <c r="Q81" s="38"/>
      <c r="R81" s="38"/>
    </row>
    <row r="82" spans="1:18" ht="19.2" customHeight="1" x14ac:dyDescent="0.25">
      <c r="A82" s="49" t="s">
        <v>133</v>
      </c>
      <c r="B82" s="50"/>
      <c r="C82" s="49"/>
      <c r="D82" s="64">
        <f>SUM(D3:D81)</f>
        <v>154.70399999999998</v>
      </c>
      <c r="E82" s="52"/>
      <c r="F82" s="52"/>
      <c r="G82" s="52"/>
      <c r="H82" s="52"/>
      <c r="I82" s="52"/>
      <c r="J82" s="52"/>
      <c r="K82" s="52"/>
      <c r="L82" s="65">
        <f>SUM(L3:L81)</f>
        <v>612732201.40146744</v>
      </c>
      <c r="M82" s="72">
        <f>SUM(M3:M81)</f>
        <v>513709275.11034</v>
      </c>
      <c r="N82" s="64">
        <f>SUM(N3:N81)</f>
        <v>154.70399999999998</v>
      </c>
      <c r="O82" s="83">
        <f>SUM(O3:O81)</f>
        <v>513709275.11034</v>
      </c>
      <c r="P82" s="74">
        <f>SUM(P3:P81)</f>
        <v>330499720.18423796</v>
      </c>
    </row>
    <row r="83" spans="1:18" s="54" customFormat="1" x14ac:dyDescent="0.25">
      <c r="B83" s="55"/>
      <c r="D83" s="56"/>
      <c r="E83" s="57"/>
      <c r="F83" s="57"/>
      <c r="G83" s="57"/>
      <c r="H83" s="57"/>
      <c r="I83" s="57"/>
      <c r="J83" s="57"/>
      <c r="K83" s="57"/>
      <c r="L83" s="58"/>
      <c r="M83" s="58"/>
      <c r="N83" s="56"/>
      <c r="O83" s="58" t="s">
        <v>139</v>
      </c>
      <c r="P83" s="75">
        <v>8776765</v>
      </c>
      <c r="Q83" s="69"/>
    </row>
    <row r="84" spans="1:18" s="54" customFormat="1" x14ac:dyDescent="0.25">
      <c r="B84" s="55"/>
      <c r="D84" s="56"/>
      <c r="E84" s="57"/>
      <c r="F84" s="57"/>
      <c r="G84" s="57"/>
      <c r="H84" s="57"/>
      <c r="I84" s="57"/>
      <c r="J84" s="57"/>
      <c r="K84" s="57"/>
      <c r="L84" s="58"/>
      <c r="M84" s="58"/>
      <c r="N84" s="56"/>
      <c r="O84" s="58" t="s">
        <v>133</v>
      </c>
      <c r="P84" s="84">
        <f>SUM(P82:P83)</f>
        <v>339276485.18423796</v>
      </c>
      <c r="Q84" s="69"/>
      <c r="R84" s="69"/>
    </row>
    <row r="85" spans="1:18" s="54" customFormat="1" x14ac:dyDescent="0.25">
      <c r="B85" s="55"/>
      <c r="D85" s="56"/>
      <c r="E85" s="57"/>
      <c r="F85" s="57"/>
      <c r="G85" s="57"/>
      <c r="H85" s="57"/>
      <c r="I85" s="57"/>
      <c r="J85" s="57"/>
      <c r="K85" s="57"/>
      <c r="L85" s="58"/>
      <c r="M85" s="58"/>
      <c r="N85" s="56"/>
      <c r="O85" s="58"/>
      <c r="P85" s="69"/>
    </row>
    <row r="86" spans="1:18" x14ac:dyDescent="0.25">
      <c r="R86" s="38"/>
    </row>
    <row r="87" spans="1:18" ht="36" x14ac:dyDescent="0.25">
      <c r="A87" s="33" t="s">
        <v>134</v>
      </c>
      <c r="B87" s="48" t="s">
        <v>135</v>
      </c>
      <c r="C87" s="46" t="s">
        <v>136</v>
      </c>
      <c r="D87" s="34">
        <v>7.6340000000000003</v>
      </c>
      <c r="E87" s="35"/>
      <c r="F87" s="35"/>
      <c r="G87" s="35"/>
      <c r="H87" s="35"/>
      <c r="I87" s="35"/>
      <c r="J87" s="35"/>
      <c r="K87" s="35"/>
      <c r="L87" s="36">
        <v>59856360</v>
      </c>
      <c r="M87" s="36">
        <v>23653000</v>
      </c>
      <c r="N87" s="34"/>
      <c r="O87" s="36">
        <v>0</v>
      </c>
      <c r="P87" s="70"/>
    </row>
    <row r="88" spans="1:18" s="24" customFormat="1" x14ac:dyDescent="0.25">
      <c r="A88" s="33" t="s">
        <v>137</v>
      </c>
      <c r="B88" s="48" t="s">
        <v>138</v>
      </c>
      <c r="C88" s="33" t="s">
        <v>16</v>
      </c>
      <c r="D88" s="34">
        <v>4.0430000000000001</v>
      </c>
      <c r="E88" s="35"/>
      <c r="F88" s="35"/>
      <c r="G88" s="35"/>
      <c r="H88" s="35"/>
      <c r="I88" s="35"/>
      <c r="J88" s="35"/>
      <c r="K88" s="35"/>
      <c r="L88" s="36"/>
      <c r="M88" s="36"/>
      <c r="N88" s="34"/>
      <c r="O88" s="36">
        <v>0</v>
      </c>
      <c r="P88" s="68"/>
    </row>
    <row r="90" spans="1:18" ht="13.2" x14ac:dyDescent="0.25">
      <c r="D90" s="66"/>
      <c r="L90" s="77"/>
      <c r="M90" s="77"/>
    </row>
    <row r="91" spans="1:18" ht="13.2" x14ac:dyDescent="0.25">
      <c r="D91" s="66"/>
      <c r="L91" s="77"/>
      <c r="M91" s="77"/>
    </row>
    <row r="92" spans="1:18" ht="13.2" x14ac:dyDescent="0.25">
      <c r="L92" s="77"/>
      <c r="M92" s="77"/>
    </row>
    <row r="97" spans="12:12" x14ac:dyDescent="0.25">
      <c r="L97" s="62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H20" sqref="H20"/>
    </sheetView>
  </sheetViews>
  <sheetFormatPr defaultColWidth="8.88671875" defaultRowHeight="12" x14ac:dyDescent="0.25"/>
  <cols>
    <col min="1" max="1" width="16.109375" style="1" customWidth="1"/>
    <col min="2" max="2" width="13.88671875" style="2" customWidth="1"/>
    <col min="3" max="3" width="9.6640625" style="1" customWidth="1"/>
    <col min="4" max="4" width="6.88671875" style="3" customWidth="1"/>
    <col min="5" max="5" width="5.5546875" style="4" customWidth="1"/>
    <col min="6" max="6" width="5.33203125" style="4" customWidth="1"/>
    <col min="7" max="7" width="4.109375" style="4" customWidth="1"/>
    <col min="8" max="8" width="4.88671875" style="4" customWidth="1"/>
    <col min="9" max="9" width="4" style="4" customWidth="1"/>
    <col min="10" max="10" width="5.109375" style="4" customWidth="1"/>
    <col min="11" max="11" width="6" style="4" customWidth="1"/>
    <col min="12" max="12" width="11.109375" style="5" customWidth="1"/>
    <col min="13" max="13" width="10.88671875" style="5" customWidth="1"/>
    <col min="14" max="14" width="7.77734375" style="3" customWidth="1"/>
    <col min="15" max="15" width="12" style="5" customWidth="1"/>
    <col min="16" max="16" width="8.88671875" style="5"/>
    <col min="17" max="16384" width="8.88671875" style="1"/>
  </cols>
  <sheetData>
    <row r="1" spans="1:16" ht="102" x14ac:dyDescent="0.25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3</v>
      </c>
      <c r="O1" s="15" t="s">
        <v>13</v>
      </c>
      <c r="P1" s="78" t="s">
        <v>141</v>
      </c>
    </row>
    <row r="2" spans="1:16" ht="24" x14ac:dyDescent="0.25">
      <c r="A2" s="67" t="s">
        <v>35</v>
      </c>
      <c r="B2" s="27" t="s">
        <v>36</v>
      </c>
      <c r="C2" s="26" t="s">
        <v>19</v>
      </c>
      <c r="D2" s="28">
        <v>5.2</v>
      </c>
      <c r="E2" s="29">
        <v>5</v>
      </c>
      <c r="F2" s="29">
        <v>5</v>
      </c>
      <c r="G2" s="29">
        <v>5</v>
      </c>
      <c r="H2" s="29">
        <v>0</v>
      </c>
      <c r="I2" s="29">
        <v>0</v>
      </c>
      <c r="J2" s="29">
        <v>0</v>
      </c>
      <c r="K2" s="30">
        <f t="shared" ref="K2:K14" si="0">SUM(E2:J2)</f>
        <v>15</v>
      </c>
      <c r="L2" s="31">
        <v>22704282.780000001</v>
      </c>
      <c r="M2" s="31">
        <v>20800000</v>
      </c>
      <c r="N2" s="28">
        <v>5.2</v>
      </c>
      <c r="O2" s="31">
        <v>20800000</v>
      </c>
      <c r="P2" s="21">
        <f>SUM(O2*0.05)</f>
        <v>1040000</v>
      </c>
    </row>
    <row r="3" spans="1:16" ht="24" x14ac:dyDescent="0.25">
      <c r="A3" s="67" t="s">
        <v>35</v>
      </c>
      <c r="B3" s="32" t="s">
        <v>37</v>
      </c>
      <c r="C3" s="26" t="s">
        <v>19</v>
      </c>
      <c r="D3" s="28">
        <v>2.65</v>
      </c>
      <c r="E3" s="29">
        <v>5</v>
      </c>
      <c r="F3" s="29">
        <v>5</v>
      </c>
      <c r="G3" s="29">
        <v>5</v>
      </c>
      <c r="H3" s="29">
        <v>0</v>
      </c>
      <c r="I3" s="29">
        <v>0</v>
      </c>
      <c r="J3" s="29">
        <v>0</v>
      </c>
      <c r="K3" s="30">
        <f t="shared" si="0"/>
        <v>15</v>
      </c>
      <c r="L3" s="31">
        <v>10689404.77</v>
      </c>
      <c r="M3" s="31">
        <v>10600000</v>
      </c>
      <c r="N3" s="28">
        <v>2.65</v>
      </c>
      <c r="O3" s="31">
        <v>10600000</v>
      </c>
      <c r="P3" s="21">
        <f t="shared" ref="P3:P14" si="1">SUM(O3*0.05)</f>
        <v>530000</v>
      </c>
    </row>
    <row r="4" spans="1:16" ht="24" x14ac:dyDescent="0.25">
      <c r="A4" s="67" t="s">
        <v>38</v>
      </c>
      <c r="B4" s="32" t="s">
        <v>39</v>
      </c>
      <c r="C4" s="26" t="s">
        <v>19</v>
      </c>
      <c r="D4" s="28">
        <v>5.0199999999999996</v>
      </c>
      <c r="E4" s="29">
        <v>5</v>
      </c>
      <c r="F4" s="29">
        <v>5</v>
      </c>
      <c r="G4" s="29">
        <v>5</v>
      </c>
      <c r="H4" s="29">
        <v>0</v>
      </c>
      <c r="I4" s="29">
        <v>0</v>
      </c>
      <c r="J4" s="29">
        <v>0</v>
      </c>
      <c r="K4" s="30">
        <f t="shared" si="0"/>
        <v>15</v>
      </c>
      <c r="L4" s="31">
        <v>24056794.399999999</v>
      </c>
      <c r="M4" s="31">
        <v>20080000</v>
      </c>
      <c r="N4" s="28">
        <v>5.0199999999999996</v>
      </c>
      <c r="O4" s="31">
        <v>20080000</v>
      </c>
      <c r="P4" s="21">
        <f t="shared" si="1"/>
        <v>1004000</v>
      </c>
    </row>
    <row r="5" spans="1:16" ht="24" x14ac:dyDescent="0.25">
      <c r="A5" s="67" t="s">
        <v>40</v>
      </c>
      <c r="B5" s="32" t="s">
        <v>41</v>
      </c>
      <c r="C5" s="26" t="s">
        <v>19</v>
      </c>
      <c r="D5" s="28">
        <v>5.9109999999999996</v>
      </c>
      <c r="E5" s="29">
        <v>5</v>
      </c>
      <c r="F5" s="29">
        <v>5</v>
      </c>
      <c r="G5" s="29">
        <v>5</v>
      </c>
      <c r="H5" s="29">
        <v>0</v>
      </c>
      <c r="I5" s="29">
        <v>0</v>
      </c>
      <c r="J5" s="29">
        <v>0</v>
      </c>
      <c r="K5" s="30">
        <f t="shared" si="0"/>
        <v>15</v>
      </c>
      <c r="L5" s="31">
        <v>25620992</v>
      </c>
      <c r="M5" s="31">
        <v>23644000</v>
      </c>
      <c r="N5" s="28">
        <v>5.9109999999999996</v>
      </c>
      <c r="O5" s="31">
        <v>23644000</v>
      </c>
      <c r="P5" s="21">
        <f t="shared" si="1"/>
        <v>1182200</v>
      </c>
    </row>
    <row r="6" spans="1:16" ht="24" x14ac:dyDescent="0.25">
      <c r="A6" s="67" t="s">
        <v>60</v>
      </c>
      <c r="B6" s="27" t="s">
        <v>61</v>
      </c>
      <c r="C6" s="26" t="s">
        <v>62</v>
      </c>
      <c r="D6" s="28">
        <v>2.0699999999999998</v>
      </c>
      <c r="E6" s="29">
        <v>3</v>
      </c>
      <c r="F6" s="29">
        <v>3</v>
      </c>
      <c r="G6" s="29">
        <v>5</v>
      </c>
      <c r="H6" s="29">
        <v>3</v>
      </c>
      <c r="I6" s="29">
        <v>0</v>
      </c>
      <c r="J6" s="29">
        <v>0</v>
      </c>
      <c r="K6" s="30">
        <f t="shared" si="0"/>
        <v>14</v>
      </c>
      <c r="L6" s="31">
        <v>5108592</v>
      </c>
      <c r="M6" s="31">
        <v>3726000</v>
      </c>
      <c r="N6" s="28">
        <v>2.0699999999999998</v>
      </c>
      <c r="O6" s="31">
        <v>3726000</v>
      </c>
      <c r="P6" s="21">
        <f t="shared" si="1"/>
        <v>186300</v>
      </c>
    </row>
    <row r="7" spans="1:16" ht="36" x14ac:dyDescent="0.25">
      <c r="A7" s="67" t="s">
        <v>77</v>
      </c>
      <c r="B7" s="27" t="s">
        <v>78</v>
      </c>
      <c r="C7" s="26" t="s">
        <v>19</v>
      </c>
      <c r="D7" s="28">
        <v>1.9</v>
      </c>
      <c r="E7" s="29">
        <v>5</v>
      </c>
      <c r="F7" s="29">
        <v>3</v>
      </c>
      <c r="G7" s="29">
        <v>5</v>
      </c>
      <c r="H7" s="29">
        <v>0</v>
      </c>
      <c r="I7" s="29">
        <v>0</v>
      </c>
      <c r="J7" s="29">
        <v>0</v>
      </c>
      <c r="K7" s="30">
        <f t="shared" si="0"/>
        <v>13</v>
      </c>
      <c r="L7" s="31">
        <v>8158311.5</v>
      </c>
      <c r="M7" s="31">
        <v>7600000</v>
      </c>
      <c r="N7" s="28">
        <v>1.9</v>
      </c>
      <c r="O7" s="31">
        <v>7600000</v>
      </c>
      <c r="P7" s="21">
        <f t="shared" si="1"/>
        <v>380000</v>
      </c>
    </row>
    <row r="8" spans="1:16" ht="24" x14ac:dyDescent="0.25">
      <c r="A8" s="67" t="s">
        <v>85</v>
      </c>
      <c r="B8" s="27" t="s">
        <v>86</v>
      </c>
      <c r="C8" s="26" t="s">
        <v>16</v>
      </c>
      <c r="D8" s="28">
        <v>1.7989999999999999</v>
      </c>
      <c r="E8" s="29">
        <v>1</v>
      </c>
      <c r="F8" s="29">
        <v>3</v>
      </c>
      <c r="G8" s="29">
        <v>5</v>
      </c>
      <c r="H8" s="29">
        <v>3</v>
      </c>
      <c r="I8" s="29">
        <v>0</v>
      </c>
      <c r="J8" s="29">
        <v>0</v>
      </c>
      <c r="K8" s="30">
        <f t="shared" si="0"/>
        <v>12</v>
      </c>
      <c r="L8" s="31">
        <v>30036262.690000001</v>
      </c>
      <c r="M8" s="31">
        <v>5576900</v>
      </c>
      <c r="N8" s="28">
        <v>1.7989999999999999</v>
      </c>
      <c r="O8" s="31">
        <v>5576900</v>
      </c>
      <c r="P8" s="21">
        <f t="shared" si="1"/>
        <v>278845</v>
      </c>
    </row>
    <row r="9" spans="1:16" ht="24" x14ac:dyDescent="0.25">
      <c r="A9" s="67" t="s">
        <v>100</v>
      </c>
      <c r="B9" s="32" t="s">
        <v>101</v>
      </c>
      <c r="C9" s="26" t="s">
        <v>22</v>
      </c>
      <c r="D9" s="28">
        <v>2.46</v>
      </c>
      <c r="E9" s="29">
        <v>3</v>
      </c>
      <c r="F9" s="29">
        <v>3</v>
      </c>
      <c r="G9" s="29">
        <v>5</v>
      </c>
      <c r="H9" s="29">
        <v>0</v>
      </c>
      <c r="I9" s="29">
        <v>0</v>
      </c>
      <c r="J9" s="29">
        <v>0</v>
      </c>
      <c r="K9" s="30">
        <f t="shared" si="0"/>
        <v>11</v>
      </c>
      <c r="L9" s="31">
        <v>13062801</v>
      </c>
      <c r="M9" s="31">
        <v>9840000</v>
      </c>
      <c r="N9" s="28">
        <v>2.46</v>
      </c>
      <c r="O9" s="31">
        <v>9840000</v>
      </c>
      <c r="P9" s="21">
        <f t="shared" si="1"/>
        <v>492000</v>
      </c>
    </row>
    <row r="10" spans="1:16" ht="24" x14ac:dyDescent="0.25">
      <c r="A10" s="67" t="s">
        <v>100</v>
      </c>
      <c r="B10" s="32" t="s">
        <v>114</v>
      </c>
      <c r="C10" s="26" t="s">
        <v>16</v>
      </c>
      <c r="D10" s="28">
        <v>4.274</v>
      </c>
      <c r="E10" s="29">
        <v>1</v>
      </c>
      <c r="F10" s="29">
        <v>3</v>
      </c>
      <c r="G10" s="29">
        <v>5</v>
      </c>
      <c r="H10" s="29">
        <v>0</v>
      </c>
      <c r="I10" s="29">
        <v>0</v>
      </c>
      <c r="J10" s="29">
        <v>0</v>
      </c>
      <c r="K10" s="30">
        <f t="shared" si="0"/>
        <v>9</v>
      </c>
      <c r="L10" s="31">
        <v>19289776</v>
      </c>
      <c r="M10" s="31">
        <v>13249400</v>
      </c>
      <c r="N10" s="28">
        <v>4.274</v>
      </c>
      <c r="O10" s="31">
        <v>13249400</v>
      </c>
      <c r="P10" s="21">
        <f t="shared" si="1"/>
        <v>662470</v>
      </c>
    </row>
    <row r="11" spans="1:16" ht="36" x14ac:dyDescent="0.25">
      <c r="A11" s="67" t="s">
        <v>115</v>
      </c>
      <c r="B11" s="27" t="s">
        <v>116</v>
      </c>
      <c r="C11" s="26" t="s">
        <v>16</v>
      </c>
      <c r="D11" s="28">
        <v>4.29</v>
      </c>
      <c r="E11" s="29">
        <v>1</v>
      </c>
      <c r="F11" s="29">
        <v>3</v>
      </c>
      <c r="G11" s="29">
        <v>5</v>
      </c>
      <c r="H11" s="29">
        <v>0</v>
      </c>
      <c r="I11" s="29">
        <v>0</v>
      </c>
      <c r="J11" s="29">
        <v>0</v>
      </c>
      <c r="K11" s="30">
        <f t="shared" si="0"/>
        <v>9</v>
      </c>
      <c r="L11" s="31">
        <v>15015493</v>
      </c>
      <c r="M11" s="31">
        <v>13299000</v>
      </c>
      <c r="N11" s="28">
        <v>4.29</v>
      </c>
      <c r="O11" s="31">
        <v>13299000</v>
      </c>
      <c r="P11" s="21">
        <f t="shared" si="1"/>
        <v>664950</v>
      </c>
    </row>
    <row r="12" spans="1:16" ht="24" x14ac:dyDescent="0.25">
      <c r="A12" s="67" t="s">
        <v>117</v>
      </c>
      <c r="B12" s="27" t="s">
        <v>118</v>
      </c>
      <c r="C12" s="26" t="s">
        <v>16</v>
      </c>
      <c r="D12" s="28">
        <v>7.6970000000000001</v>
      </c>
      <c r="E12" s="29">
        <v>1</v>
      </c>
      <c r="F12" s="29">
        <v>3</v>
      </c>
      <c r="G12" s="29">
        <v>5</v>
      </c>
      <c r="H12" s="29">
        <v>0</v>
      </c>
      <c r="I12" s="29">
        <v>0</v>
      </c>
      <c r="J12" s="29">
        <v>0</v>
      </c>
      <c r="K12" s="30">
        <f t="shared" si="0"/>
        <v>9</v>
      </c>
      <c r="L12" s="31">
        <v>35651524</v>
      </c>
      <c r="M12" s="31">
        <v>23860700</v>
      </c>
      <c r="N12" s="28">
        <v>7.6970000000000001</v>
      </c>
      <c r="O12" s="31">
        <v>23860700</v>
      </c>
      <c r="P12" s="21">
        <f t="shared" si="1"/>
        <v>1193035</v>
      </c>
    </row>
    <row r="13" spans="1:16" ht="24" x14ac:dyDescent="0.25">
      <c r="A13" s="67" t="s">
        <v>85</v>
      </c>
      <c r="B13" s="27" t="s">
        <v>86</v>
      </c>
      <c r="C13" s="26" t="s">
        <v>16</v>
      </c>
      <c r="D13" s="28">
        <v>0.8</v>
      </c>
      <c r="E13" s="29">
        <v>1</v>
      </c>
      <c r="F13" s="29">
        <v>3</v>
      </c>
      <c r="G13" s="29">
        <v>5</v>
      </c>
      <c r="H13" s="29">
        <v>0</v>
      </c>
      <c r="I13" s="29">
        <v>0</v>
      </c>
      <c r="J13" s="29">
        <v>0</v>
      </c>
      <c r="K13" s="30">
        <f t="shared" si="0"/>
        <v>9</v>
      </c>
      <c r="L13" s="31">
        <v>4085524.128</v>
      </c>
      <c r="M13" s="31">
        <v>2480000</v>
      </c>
      <c r="N13" s="28">
        <v>0.8</v>
      </c>
      <c r="O13" s="31">
        <v>2480000</v>
      </c>
      <c r="P13" s="21">
        <f t="shared" si="1"/>
        <v>124000</v>
      </c>
    </row>
    <row r="14" spans="1:16" ht="24" x14ac:dyDescent="0.25">
      <c r="A14" s="67" t="s">
        <v>117</v>
      </c>
      <c r="B14" s="32" t="s">
        <v>119</v>
      </c>
      <c r="C14" s="26" t="s">
        <v>16</v>
      </c>
      <c r="D14" s="28">
        <v>6.7030000000000003</v>
      </c>
      <c r="E14" s="29">
        <v>1</v>
      </c>
      <c r="F14" s="29">
        <v>5</v>
      </c>
      <c r="G14" s="29">
        <v>0</v>
      </c>
      <c r="H14" s="29">
        <v>0</v>
      </c>
      <c r="I14" s="29">
        <v>0</v>
      </c>
      <c r="J14" s="29">
        <v>0</v>
      </c>
      <c r="K14" s="30">
        <f t="shared" si="0"/>
        <v>6</v>
      </c>
      <c r="L14" s="31">
        <v>26892792</v>
      </c>
      <c r="M14" s="31">
        <v>20779300</v>
      </c>
      <c r="N14" s="28">
        <v>6.7030000000000003</v>
      </c>
      <c r="O14" s="31">
        <v>20779300</v>
      </c>
      <c r="P14" s="21">
        <f t="shared" si="1"/>
        <v>1038965</v>
      </c>
    </row>
    <row r="15" spans="1:16" ht="13.8" x14ac:dyDescent="0.25">
      <c r="A15" s="49" t="s">
        <v>133</v>
      </c>
      <c r="B15" s="50"/>
      <c r="C15" s="49"/>
      <c r="D15" s="51">
        <f>SUM(D2:D14)</f>
        <v>50.774000000000001</v>
      </c>
      <c r="E15" s="52"/>
      <c r="F15" s="52"/>
      <c r="G15" s="52"/>
      <c r="H15" s="52"/>
      <c r="I15" s="52"/>
      <c r="J15" s="52"/>
      <c r="K15" s="52"/>
      <c r="L15" s="53">
        <f>SUM(L2:L14)</f>
        <v>240372550.26799998</v>
      </c>
      <c r="M15" s="63">
        <f>SUM(M2:M14)</f>
        <v>175535300</v>
      </c>
      <c r="N15" s="51">
        <f>SUM(N2:N14)</f>
        <v>50.774000000000001</v>
      </c>
      <c r="O15" s="63">
        <f>SUM(O2:O14)</f>
        <v>175535300</v>
      </c>
      <c r="P15" s="79">
        <f>SUM(P2:P14)</f>
        <v>8776765</v>
      </c>
    </row>
    <row r="16" spans="1:16" s="54" customFormat="1" x14ac:dyDescent="0.25">
      <c r="B16" s="55"/>
      <c r="D16" s="56"/>
      <c r="E16" s="57"/>
      <c r="F16" s="57"/>
      <c r="G16" s="57"/>
      <c r="H16" s="57"/>
      <c r="I16" s="57"/>
      <c r="J16" s="57"/>
      <c r="K16" s="57"/>
      <c r="L16" s="58"/>
      <c r="M16" s="58"/>
      <c r="N16" s="56"/>
      <c r="O16" s="58"/>
      <c r="P16" s="58"/>
    </row>
    <row r="17" spans="2:16" s="54" customFormat="1" x14ac:dyDescent="0.25">
      <c r="B17" s="55"/>
      <c r="D17" s="56"/>
      <c r="E17" s="57"/>
      <c r="F17" s="57"/>
      <c r="G17" s="57"/>
      <c r="H17" s="57"/>
      <c r="I17" s="57"/>
      <c r="J17" s="57"/>
      <c r="K17" s="57"/>
      <c r="L17" s="58"/>
    </row>
    <row r="18" spans="2:16" s="54" customFormat="1" x14ac:dyDescent="0.25">
      <c r="B18" s="55"/>
      <c r="D18" s="56"/>
      <c r="E18" s="57"/>
      <c r="F18" s="57"/>
      <c r="G18" s="57"/>
      <c r="H18" s="57"/>
      <c r="I18" s="57"/>
      <c r="J18" s="57"/>
      <c r="K18" s="80"/>
      <c r="L18" s="81"/>
      <c r="M18" s="82"/>
      <c r="N18" s="56"/>
      <c r="O18" s="58"/>
      <c r="P18" s="58"/>
    </row>
    <row r="19" spans="2:16" s="54" customFormat="1" x14ac:dyDescent="0.25">
      <c r="B19" s="55"/>
      <c r="D19" s="56"/>
      <c r="E19" s="57"/>
      <c r="F19" s="57"/>
      <c r="G19" s="57"/>
      <c r="H19" s="57"/>
      <c r="I19" s="57"/>
      <c r="K19" s="57"/>
      <c r="L19" s="58"/>
      <c r="M19" s="58"/>
      <c r="N19" s="56"/>
      <c r="O19" s="58"/>
      <c r="P19" s="58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Почетак у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2024-09-20T12:59:27Z</dcterms:modified>
</cp:coreProperties>
</file>